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S2\INSTANCES\CTSD\2022\CTSD DGH 2nd degré (24-01-22)\Documents pour CTSD\"/>
    </mc:Choice>
  </mc:AlternateContent>
  <bookViews>
    <workbookView xWindow="0" yWindow="0" windowWidth="20490" windowHeight="7620"/>
  </bookViews>
  <sheets>
    <sheet name="DGH CLG 22 ACTUALISEE POUR CTSD" sheetId="1" r:id="rId1"/>
  </sheets>
  <definedNames>
    <definedName name="_xlnm._FilterDatabase" localSheetId="0" hidden="1">'DGH CLG 22 ACTUALISEE POUR CTSD'!$B$2:$AG$118</definedName>
    <definedName name="_xlnm.Print_Titles" localSheetId="0">'DGH CLG 22 ACTUALISEE POUR CTSD'!$1:$2</definedName>
    <definedName name="_xlnm.Print_Area" localSheetId="0">Tableau3[#All]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5" i="1" l="1"/>
  <c r="AE113" i="1" l="1"/>
  <c r="AE114" i="1"/>
  <c r="AE115" i="1"/>
  <c r="AE116" i="1"/>
  <c r="AE117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3" i="1"/>
  <c r="AJ4" i="1" l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3" i="1"/>
  <c r="AI118" i="1" l="1"/>
  <c r="AJ118" i="1"/>
  <c r="AG118" i="1"/>
  <c r="AD118" i="1"/>
  <c r="AC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M118" i="1"/>
  <c r="K118" i="1"/>
  <c r="I118" i="1"/>
  <c r="G118" i="1"/>
  <c r="F118" i="1"/>
  <c r="E118" i="1"/>
  <c r="AF117" i="1"/>
  <c r="AB117" i="1"/>
  <c r="AF116" i="1"/>
  <c r="AB116" i="1"/>
  <c r="AF115" i="1"/>
  <c r="AB115" i="1"/>
  <c r="AF114" i="1"/>
  <c r="AB114" i="1"/>
  <c r="AF113" i="1"/>
  <c r="AB113" i="1"/>
  <c r="AF112" i="1"/>
  <c r="AB112" i="1"/>
  <c r="AF111" i="1"/>
  <c r="AB111" i="1"/>
  <c r="AF110" i="1"/>
  <c r="AB110" i="1"/>
  <c r="AF109" i="1"/>
  <c r="AB109" i="1"/>
  <c r="AF108" i="1"/>
  <c r="AB108" i="1"/>
  <c r="AF107" i="1"/>
  <c r="AB107" i="1"/>
  <c r="AF106" i="1"/>
  <c r="AB106" i="1"/>
  <c r="AF105" i="1"/>
  <c r="AB105" i="1"/>
  <c r="AF104" i="1"/>
  <c r="AB104" i="1"/>
  <c r="AF103" i="1"/>
  <c r="AB103" i="1"/>
  <c r="AF102" i="1"/>
  <c r="AB102" i="1"/>
  <c r="AF101" i="1"/>
  <c r="AB101" i="1"/>
  <c r="AF100" i="1"/>
  <c r="AB100" i="1"/>
  <c r="AF99" i="1"/>
  <c r="AB99" i="1"/>
  <c r="AF98" i="1"/>
  <c r="AB98" i="1"/>
  <c r="AF97" i="1"/>
  <c r="AB97" i="1"/>
  <c r="AF96" i="1"/>
  <c r="AB96" i="1"/>
  <c r="AF95" i="1"/>
  <c r="AB95" i="1"/>
  <c r="AF94" i="1"/>
  <c r="AB94" i="1"/>
  <c r="AF93" i="1"/>
  <c r="AB93" i="1"/>
  <c r="AF92" i="1"/>
  <c r="AB92" i="1"/>
  <c r="AF91" i="1"/>
  <c r="AB91" i="1"/>
  <c r="AF90" i="1"/>
  <c r="AB90" i="1"/>
  <c r="AF89" i="1"/>
  <c r="AB89" i="1"/>
  <c r="AF88" i="1"/>
  <c r="AB88" i="1"/>
  <c r="AF87" i="1"/>
  <c r="AB87" i="1"/>
  <c r="AF86" i="1"/>
  <c r="AB86" i="1"/>
  <c r="AF85" i="1"/>
  <c r="AB85" i="1"/>
  <c r="AF84" i="1"/>
  <c r="AB84" i="1"/>
  <c r="AF83" i="1"/>
  <c r="AB83" i="1"/>
  <c r="AF82" i="1"/>
  <c r="AB82" i="1"/>
  <c r="AF81" i="1"/>
  <c r="AB81" i="1"/>
  <c r="AF80" i="1"/>
  <c r="AB80" i="1"/>
  <c r="AF79" i="1"/>
  <c r="AB79" i="1"/>
  <c r="AF78" i="1"/>
  <c r="AB78" i="1"/>
  <c r="AF77" i="1"/>
  <c r="AB77" i="1"/>
  <c r="AF76" i="1"/>
  <c r="AB76" i="1"/>
  <c r="AF75" i="1"/>
  <c r="AB75" i="1"/>
  <c r="AF74" i="1"/>
  <c r="AB74" i="1"/>
  <c r="AF73" i="1"/>
  <c r="AB73" i="1"/>
  <c r="AF72" i="1"/>
  <c r="AB72" i="1"/>
  <c r="AF71" i="1"/>
  <c r="AB71" i="1"/>
  <c r="AF70" i="1"/>
  <c r="AB70" i="1"/>
  <c r="AF69" i="1"/>
  <c r="AB69" i="1"/>
  <c r="AF68" i="1"/>
  <c r="AB68" i="1"/>
  <c r="AF67" i="1"/>
  <c r="AB67" i="1"/>
  <c r="AF66" i="1"/>
  <c r="AB66" i="1"/>
  <c r="AF65" i="1"/>
  <c r="AB65" i="1"/>
  <c r="AF64" i="1"/>
  <c r="AB64" i="1"/>
  <c r="AF63" i="1"/>
  <c r="AB63" i="1"/>
  <c r="AF62" i="1"/>
  <c r="AB62" i="1"/>
  <c r="AF61" i="1"/>
  <c r="AB61" i="1"/>
  <c r="AF60" i="1"/>
  <c r="AB60" i="1"/>
  <c r="AF59" i="1"/>
  <c r="AB59" i="1"/>
  <c r="AF58" i="1"/>
  <c r="AB58" i="1"/>
  <c r="AF57" i="1"/>
  <c r="AB57" i="1"/>
  <c r="AF56" i="1"/>
  <c r="AB56" i="1"/>
  <c r="AF55" i="1"/>
  <c r="AB55" i="1"/>
  <c r="AF54" i="1"/>
  <c r="AB54" i="1"/>
  <c r="AF53" i="1"/>
  <c r="AB53" i="1"/>
  <c r="AF52" i="1"/>
  <c r="AB52" i="1"/>
  <c r="AF51" i="1"/>
  <c r="AB51" i="1"/>
  <c r="AF50" i="1"/>
  <c r="AB50" i="1"/>
  <c r="AF49" i="1"/>
  <c r="AB49" i="1"/>
  <c r="AF48" i="1"/>
  <c r="AB48" i="1"/>
  <c r="AF47" i="1"/>
  <c r="AB47" i="1"/>
  <c r="AF46" i="1"/>
  <c r="AB46" i="1"/>
  <c r="AF45" i="1"/>
  <c r="AB45" i="1"/>
  <c r="AF44" i="1"/>
  <c r="AB44" i="1"/>
  <c r="AF43" i="1"/>
  <c r="AB43" i="1"/>
  <c r="AF42" i="1"/>
  <c r="AB42" i="1"/>
  <c r="AF41" i="1"/>
  <c r="AB41" i="1"/>
  <c r="AF40" i="1"/>
  <c r="AB40" i="1"/>
  <c r="AF39" i="1"/>
  <c r="AB39" i="1"/>
  <c r="AF38" i="1"/>
  <c r="AB38" i="1"/>
  <c r="AF37" i="1"/>
  <c r="AB37" i="1"/>
  <c r="AF36" i="1"/>
  <c r="AB36" i="1"/>
  <c r="AF35" i="1"/>
  <c r="AB35" i="1"/>
  <c r="AF34" i="1"/>
  <c r="AB34" i="1"/>
  <c r="AF33" i="1"/>
  <c r="AB33" i="1"/>
  <c r="AF32" i="1"/>
  <c r="AB32" i="1"/>
  <c r="AF31" i="1"/>
  <c r="AB31" i="1"/>
  <c r="AF30" i="1"/>
  <c r="AB30" i="1"/>
  <c r="AF29" i="1"/>
  <c r="AB29" i="1"/>
  <c r="AF28" i="1"/>
  <c r="AB28" i="1"/>
  <c r="AF27" i="1"/>
  <c r="AB27" i="1"/>
  <c r="AF26" i="1"/>
  <c r="AB26" i="1"/>
  <c r="AF25" i="1"/>
  <c r="AB25" i="1"/>
  <c r="AF24" i="1"/>
  <c r="AB24" i="1"/>
  <c r="AF23" i="1"/>
  <c r="AB23" i="1"/>
  <c r="AF22" i="1"/>
  <c r="AB22" i="1"/>
  <c r="AF21" i="1"/>
  <c r="AB21" i="1"/>
  <c r="AF20" i="1"/>
  <c r="AB20" i="1"/>
  <c r="AF19" i="1"/>
  <c r="AB19" i="1"/>
  <c r="AF18" i="1"/>
  <c r="AB18" i="1"/>
  <c r="AF17" i="1"/>
  <c r="AB17" i="1"/>
  <c r="AF16" i="1"/>
  <c r="AB16" i="1"/>
  <c r="AF15" i="1"/>
  <c r="AB15" i="1"/>
  <c r="AF14" i="1"/>
  <c r="AB14" i="1"/>
  <c r="AF13" i="1"/>
  <c r="AB13" i="1"/>
  <c r="AF12" i="1"/>
  <c r="AB12" i="1"/>
  <c r="AF11" i="1"/>
  <c r="AB11" i="1"/>
  <c r="AF10" i="1"/>
  <c r="AB10" i="1"/>
  <c r="AF9" i="1"/>
  <c r="AB9" i="1"/>
  <c r="AF8" i="1"/>
  <c r="AB8" i="1"/>
  <c r="AF7" i="1"/>
  <c r="AB7" i="1"/>
  <c r="AF6" i="1"/>
  <c r="AB6" i="1"/>
  <c r="AF5" i="1"/>
  <c r="AB5" i="1"/>
  <c r="AF4" i="1"/>
  <c r="AB4" i="1"/>
  <c r="AF3" i="1"/>
  <c r="AB3" i="1"/>
  <c r="AE118" i="1" l="1"/>
  <c r="AF118" i="1" s="1"/>
  <c r="AB118" i="1"/>
</calcChain>
</file>

<file path=xl/sharedStrings.xml><?xml version="1.0" encoding="utf-8"?>
<sst xmlns="http://schemas.openxmlformats.org/spreadsheetml/2006/main" count="385" uniqueCount="338">
  <si>
    <t>STRUCTURE</t>
  </si>
  <si>
    <t>DISPOSITIFS SPECIFIQUES ET STATUTAIRES</t>
  </si>
  <si>
    <t>MARGE</t>
  </si>
  <si>
    <t>VENTILATION DE LA DGH</t>
  </si>
  <si>
    <t>RNE</t>
  </si>
  <si>
    <t>IPS 2021</t>
  </si>
  <si>
    <t>ETABLISSEMENT</t>
  </si>
  <si>
    <t>LOCALISATION</t>
  </si>
  <si>
    <t>Constat 2021</t>
  </si>
  <si>
    <t>Effectif prévisionnel
2022</t>
  </si>
  <si>
    <t>Niveau 6ème</t>
  </si>
  <si>
    <t>E/D
6ème</t>
  </si>
  <si>
    <t>Niveau 5ème</t>
  </si>
  <si>
    <t>E/D
5ème</t>
  </si>
  <si>
    <t>Niveau 4ème</t>
  </si>
  <si>
    <t>E/D
4ème</t>
  </si>
  <si>
    <t>Niveau 3ème</t>
  </si>
  <si>
    <t>E/D
3ème</t>
  </si>
  <si>
    <t>Niveau 3ème prépa métiers</t>
  </si>
  <si>
    <t>Ecart du nb de division</t>
  </si>
  <si>
    <t>Dotation structurelle 2022</t>
  </si>
  <si>
    <t>Dont Marge d'autonomie (3h/ div)</t>
  </si>
  <si>
    <t xml:space="preserve"> Heures 
stat</t>
  </si>
  <si>
    <t>Sections inter.</t>
  </si>
  <si>
    <t xml:space="preserve">ULIS  </t>
  </si>
  <si>
    <t xml:space="preserve">UPE2A </t>
  </si>
  <si>
    <t xml:space="preserve">Dispositif relais  </t>
  </si>
  <si>
    <t xml:space="preserve"> Moyens spécifiques (Hôpitaux, Cités éducatives, Internat de la réussite)</t>
  </si>
  <si>
    <t xml:space="preserve"> Pondération REP+  avec surcoût pour dispositif</t>
  </si>
  <si>
    <t>Territoire EP</t>
  </si>
  <si>
    <t xml:space="preserve"> Marge départementale sur IPS</t>
  </si>
  <si>
    <t xml:space="preserve"> Marge totale </t>
  </si>
  <si>
    <t>DGH TOTALE</t>
  </si>
  <si>
    <t>Heures poste</t>
  </si>
  <si>
    <t>Heures supp.</t>
  </si>
  <si>
    <t xml:space="preserve">  % HSA 2022</t>
  </si>
  <si>
    <t xml:space="preserve"> IMP </t>
  </si>
  <si>
    <t>0783636D</t>
  </si>
  <si>
    <t>CAMILLE DU GAST</t>
  </si>
  <si>
    <t>ACHERES</t>
  </si>
  <si>
    <t>0783248G</t>
  </si>
  <si>
    <t>JEAN LURCAT</t>
  </si>
  <si>
    <t>0780002D</t>
  </si>
  <si>
    <t>ST EXUPERY</t>
  </si>
  <si>
    <t>ANDRESY</t>
  </si>
  <si>
    <t>0780506B</t>
  </si>
  <si>
    <t>ARTHUR RIMBAUD</t>
  </si>
  <si>
    <t>AUBERGENVILLE</t>
  </si>
  <si>
    <t>0780713B</t>
  </si>
  <si>
    <t>FRANCOIS RABELAIS</t>
  </si>
  <si>
    <t xml:space="preserve">BEYNES </t>
  </si>
  <si>
    <t>0780261K</t>
  </si>
  <si>
    <t>MOZART</t>
  </si>
  <si>
    <t xml:space="preserve">BOIS D'ARCY </t>
  </si>
  <si>
    <t>0781846H</t>
  </si>
  <si>
    <t>LES 3 MOULINS</t>
  </si>
  <si>
    <t xml:space="preserve">BONNELLES </t>
  </si>
  <si>
    <t>0780707V</t>
  </si>
  <si>
    <t>MARCEL PAGNOL</t>
  </si>
  <si>
    <t>BONNIERES SUR SEINE</t>
  </si>
  <si>
    <t>0781862A</t>
  </si>
  <si>
    <t>LES NENUPHARS</t>
  </si>
  <si>
    <t>BREVAL</t>
  </si>
  <si>
    <t>0783546F</t>
  </si>
  <si>
    <t>FRANCO ALLEMAND</t>
  </si>
  <si>
    <t>BUC</t>
  </si>
  <si>
    <t>0780715D</t>
  </si>
  <si>
    <t>MARTIN LUTHER KING</t>
  </si>
  <si>
    <t>0781817B</t>
  </si>
  <si>
    <t xml:space="preserve">CLAUDE MONET </t>
  </si>
  <si>
    <t>CARRIERES SOUS POISSY</t>
  </si>
  <si>
    <t>0780032L</t>
  </si>
  <si>
    <t>FLORA TRISTAN</t>
  </si>
  <si>
    <t>0780033M</t>
  </si>
  <si>
    <t xml:space="preserve">LES AMANDIERS </t>
  </si>
  <si>
    <t>CARRIERES SUR SEINE</t>
  </si>
  <si>
    <t>0781683F</t>
  </si>
  <si>
    <t xml:space="preserve">ANDRE DERAIN </t>
  </si>
  <si>
    <t>CHAMBOURCY</t>
  </si>
  <si>
    <t>0781986K</t>
  </si>
  <si>
    <t xml:space="preserve">MAGELLAN </t>
  </si>
  <si>
    <t>CHANTELOUP LES VIGNES</t>
  </si>
  <si>
    <t>0781108F</t>
  </si>
  <si>
    <t>RENE CASSIN</t>
  </si>
  <si>
    <t>0780507C</t>
  </si>
  <si>
    <t>AUGUSTE RENOIR</t>
  </si>
  <si>
    <t>CHATOU</t>
  </si>
  <si>
    <t>0780575B</t>
  </si>
  <si>
    <t>PAUL BERT</t>
  </si>
  <si>
    <t>0780418F</t>
  </si>
  <si>
    <t xml:space="preserve">PIERRE DE COUBERTIN </t>
  </si>
  <si>
    <t>CHEVREUSE</t>
  </si>
  <si>
    <t>0781511U</t>
  </si>
  <si>
    <t xml:space="preserve">LA MARE AUX SAULES </t>
  </si>
  <si>
    <t>COIGNIERES</t>
  </si>
  <si>
    <t>0781985J</t>
  </si>
  <si>
    <t xml:space="preserve">DES HAUTES RAYES </t>
  </si>
  <si>
    <t>CONFLANS STE HONORINE</t>
  </si>
  <si>
    <t>0780050F</t>
  </si>
  <si>
    <t xml:space="preserve">DU BOIS D'AULNE </t>
  </si>
  <si>
    <t>0780183A</t>
  </si>
  <si>
    <t>MONTAIGNE</t>
  </si>
  <si>
    <t>0780847X</t>
  </si>
  <si>
    <t xml:space="preserve">JEAN MOULIN </t>
  </si>
  <si>
    <t>CROISSY SUR SEINE</t>
  </si>
  <si>
    <t>0781915H</t>
  </si>
  <si>
    <t>LEONARD DE VINCI</t>
  </si>
  <si>
    <t>ECQUEVILLY</t>
  </si>
  <si>
    <t>0782114Z</t>
  </si>
  <si>
    <t>LA CLEF ST PIERRE</t>
  </si>
  <si>
    <t>ELANCOURT</t>
  </si>
  <si>
    <t>0780856G</t>
  </si>
  <si>
    <t>L'AGIOT</t>
  </si>
  <si>
    <t>0780656P</t>
  </si>
  <si>
    <t>BENJAMIN FRANKLIN</t>
  </si>
  <si>
    <t>EPONE</t>
  </si>
  <si>
    <t>0781863B</t>
  </si>
  <si>
    <t>JEAN MONNET</t>
  </si>
  <si>
    <t>FEUCHEROLLES</t>
  </si>
  <si>
    <t>0780185C</t>
  </si>
  <si>
    <t>DESCARTES</t>
  </si>
  <si>
    <t xml:space="preserve">FONTENAY LE FLEURY </t>
  </si>
  <si>
    <t>0783464S</t>
  </si>
  <si>
    <t>LA MONTCIENT</t>
  </si>
  <si>
    <t>GAILLON SUR MONTCIENT</t>
  </si>
  <si>
    <t>0780758A</t>
  </si>
  <si>
    <t xml:space="preserve">ALBERT CAMUS </t>
  </si>
  <si>
    <t>GARGENVILLE</t>
  </si>
  <si>
    <t>0783378Y</t>
  </si>
  <si>
    <t xml:space="preserve">ARIANE </t>
  </si>
  <si>
    <t>GUYANCOURT</t>
  </si>
  <si>
    <t>0781695U</t>
  </si>
  <si>
    <t>LES SAULES</t>
  </si>
  <si>
    <t>0780581H</t>
  </si>
  <si>
    <t xml:space="preserve">PAUL ELUARD </t>
  </si>
  <si>
    <t>0780254C</t>
  </si>
  <si>
    <t xml:space="preserve">FRANCOIS MAURIAC </t>
  </si>
  <si>
    <t xml:space="preserve">HOUDAN </t>
  </si>
  <si>
    <t>0780269U</t>
  </si>
  <si>
    <t xml:space="preserve">GUY DE MAUPASSANT </t>
  </si>
  <si>
    <t>HOUILLES</t>
  </si>
  <si>
    <t>0783253M</t>
  </si>
  <si>
    <t xml:space="preserve">LAMARTINE </t>
  </si>
  <si>
    <t>0781885A</t>
  </si>
  <si>
    <t>JACQUES CARTIER</t>
  </si>
  <si>
    <t>ISSOU</t>
  </si>
  <si>
    <t>0781632A</t>
  </si>
  <si>
    <t xml:space="preserve">ST SIMON </t>
  </si>
  <si>
    <t xml:space="preserve">JOUARS PONTCHARTRAIN </t>
  </si>
  <si>
    <t>0780504Z</t>
  </si>
  <si>
    <t>LOUIS PASTEUR</t>
  </si>
  <si>
    <t>LA CELLE SAINT CLOUD</t>
  </si>
  <si>
    <t>0780036R</t>
  </si>
  <si>
    <t xml:space="preserve">VICTOR HUGO </t>
  </si>
  <si>
    <t>0783252L</t>
  </si>
  <si>
    <t xml:space="preserve">CHARLES PEGUY </t>
  </si>
  <si>
    <t>LE CHESNAY</t>
  </si>
  <si>
    <t>0780512H</t>
  </si>
  <si>
    <t>PHILIPPE DE CHAMPAIGNE</t>
  </si>
  <si>
    <t>LE MESNIL ST DENIS</t>
  </si>
  <si>
    <t>0783215W</t>
  </si>
  <si>
    <t>LE PECQ</t>
  </si>
  <si>
    <t>0780263M</t>
  </si>
  <si>
    <t>PIERRE ET MARIE CURIE</t>
  </si>
  <si>
    <t>0781105C</t>
  </si>
  <si>
    <t>LE CEDRE</t>
  </si>
  <si>
    <t>LE VESINET</t>
  </si>
  <si>
    <t>0783251K</t>
  </si>
  <si>
    <t xml:space="preserve">ANATOLE FRANCE </t>
  </si>
  <si>
    <t>LES CLAYES SOUS BOIS</t>
  </si>
  <si>
    <t>0780760C</t>
  </si>
  <si>
    <t>LA FOSSE AUX DAMES</t>
  </si>
  <si>
    <t>0780574A</t>
  </si>
  <si>
    <t xml:space="preserve">LES MOLIERES </t>
  </si>
  <si>
    <t xml:space="preserve">LES ESSARTS LE ROI </t>
  </si>
  <si>
    <t>0781914G</t>
  </si>
  <si>
    <t>JEAN VILAR</t>
  </si>
  <si>
    <t>LES MUREAUX</t>
  </si>
  <si>
    <t>0780180X</t>
  </si>
  <si>
    <t>JULES VERNE</t>
  </si>
  <si>
    <t>0780572Y</t>
  </si>
  <si>
    <t>PAUL VERLAINE</t>
  </si>
  <si>
    <t>0780255D</t>
  </si>
  <si>
    <t>ALBERT THIERRY</t>
  </si>
  <si>
    <t>LIMAY</t>
  </si>
  <si>
    <t>0782115A</t>
  </si>
  <si>
    <t>GALILEE</t>
  </si>
  <si>
    <t>0781098V</t>
  </si>
  <si>
    <t>GEORGES SAND</t>
  </si>
  <si>
    <t>MAGNANVILLE</t>
  </si>
  <si>
    <t>0781171Z</t>
  </si>
  <si>
    <t>ALBERT EINSTEIN</t>
  </si>
  <si>
    <t>MAGNY LES HAMEAUX</t>
  </si>
  <si>
    <t>0783156G</t>
  </si>
  <si>
    <t xml:space="preserve">JEAN COCTEAU </t>
  </si>
  <si>
    <t>MAISONS LAFFITTE</t>
  </si>
  <si>
    <t>0780112Y</t>
  </si>
  <si>
    <t>LE PRIEURÉ</t>
  </si>
  <si>
    <t>0783774D</t>
  </si>
  <si>
    <t>NOUVEAU COLLEGE</t>
  </si>
  <si>
    <t>MANTES LA JOLIE</t>
  </si>
  <si>
    <t>0781955B</t>
  </si>
  <si>
    <t xml:space="preserve">DE GASSICOURT </t>
  </si>
  <si>
    <t>0781977A</t>
  </si>
  <si>
    <t>GEORGES CLÉMENCEAU</t>
  </si>
  <si>
    <t>0780708W</t>
  </si>
  <si>
    <t>JULES FERRY</t>
  </si>
  <si>
    <t>0781896M</t>
  </si>
  <si>
    <t xml:space="preserve">LOUIS PASTEUR </t>
  </si>
  <si>
    <t>0780569V</t>
  </si>
  <si>
    <t>LA VAUCOULEURS</t>
  </si>
  <si>
    <t>MANTES LA VILLE</t>
  </si>
  <si>
    <t>0780116C</t>
  </si>
  <si>
    <t>LES PLAISANCES</t>
  </si>
  <si>
    <t>0780119F</t>
  </si>
  <si>
    <t xml:space="preserve">LOUIS LUMIERE </t>
  </si>
  <si>
    <t>MARLY LE ROI</t>
  </si>
  <si>
    <t>0780709X</t>
  </si>
  <si>
    <t>DE LA MAULDRE</t>
  </si>
  <si>
    <t>MAULE</t>
  </si>
  <si>
    <t>0780720J</t>
  </si>
  <si>
    <t xml:space="preserve">ALEXANDRE DUMAS </t>
  </si>
  <si>
    <t>MAUREPAS</t>
  </si>
  <si>
    <t>0780419G</t>
  </si>
  <si>
    <t>LOUIS PERGAUD</t>
  </si>
  <si>
    <t>0780571X</t>
  </si>
  <si>
    <t>HENRI IV</t>
  </si>
  <si>
    <t>MEULAN</t>
  </si>
  <si>
    <t>0780578E</t>
  </si>
  <si>
    <t>PABLO PICASSO</t>
  </si>
  <si>
    <t>MONTESSON</t>
  </si>
  <si>
    <t>0780262L</t>
  </si>
  <si>
    <t>MAURICE RAVEL</t>
  </si>
  <si>
    <t xml:space="preserve">MONTFORT </t>
  </si>
  <si>
    <t>0781954A</t>
  </si>
  <si>
    <t>ALBERTO GIACOMETTI</t>
  </si>
  <si>
    <t>MONTIGNY LE BRETONNEUX</t>
  </si>
  <si>
    <t>0781263Z</t>
  </si>
  <si>
    <t xml:space="preserve">LA COULDRE </t>
  </si>
  <si>
    <t>0781818C</t>
  </si>
  <si>
    <t xml:space="preserve">LES PRES </t>
  </si>
  <si>
    <t>0780179W</t>
  </si>
  <si>
    <t>J.B. DE LA QUINTINYE</t>
  </si>
  <si>
    <t>NOISY LE ROI</t>
  </si>
  <si>
    <t>0781864C</t>
  </si>
  <si>
    <t xml:space="preserve">GEORGES POMPIDOU </t>
  </si>
  <si>
    <t xml:space="preserve">ORGERUS </t>
  </si>
  <si>
    <t>0780420H</t>
  </si>
  <si>
    <t>BLAISE PASCAL</t>
  </si>
  <si>
    <t>PLAISIR</t>
  </si>
  <si>
    <t>0780761D</t>
  </si>
  <si>
    <t>GUILLAUME APOLLINAIRE</t>
  </si>
  <si>
    <t>0783358B</t>
  </si>
  <si>
    <t xml:space="preserve">JEAN JAURES </t>
  </si>
  <si>
    <t>POISSY</t>
  </si>
  <si>
    <t>0781101Y</t>
  </si>
  <si>
    <t xml:space="preserve">LE CORBUSIER </t>
  </si>
  <si>
    <t>0780264N</t>
  </si>
  <si>
    <t xml:space="preserve">LES GRANDS CHAMPS </t>
  </si>
  <si>
    <t>0781886B</t>
  </si>
  <si>
    <t>CATHERINE DE VIVONNE</t>
  </si>
  <si>
    <t xml:space="preserve">RAMBOUILLET </t>
  </si>
  <si>
    <t>0780256E</t>
  </si>
  <si>
    <t>LE RACINAY</t>
  </si>
  <si>
    <t>0780846W</t>
  </si>
  <si>
    <t>LE RONDEAU</t>
  </si>
  <si>
    <t>0781916J</t>
  </si>
  <si>
    <t xml:space="preserve">SULLY </t>
  </si>
  <si>
    <t>ROSNY SUR SEINE</t>
  </si>
  <si>
    <t>0780258G</t>
  </si>
  <si>
    <t>COLETTE</t>
  </si>
  <si>
    <t>SARTROUVILLE</t>
  </si>
  <si>
    <t>0780579F</t>
  </si>
  <si>
    <t>DARIUS MILHAUD</t>
  </si>
  <si>
    <t>0783463R</t>
  </si>
  <si>
    <t xml:space="preserve">LOUIS PAULHAN </t>
  </si>
  <si>
    <t>0780577D</t>
  </si>
  <si>
    <t xml:space="preserve">ROMAIN ROLLAND </t>
  </si>
  <si>
    <t>0780712A</t>
  </si>
  <si>
    <t>GEORGES BRASSENS</t>
  </si>
  <si>
    <t xml:space="preserve">ST ARNOULT EN Y </t>
  </si>
  <si>
    <t>0780186D</t>
  </si>
  <si>
    <t>JEAN RACINE</t>
  </si>
  <si>
    <t>ST CYR L'ECOLE</t>
  </si>
  <si>
    <t>0781205L</t>
  </si>
  <si>
    <t xml:space="preserve">CLAUDE DEBUSSY </t>
  </si>
  <si>
    <t xml:space="preserve">ST GERMAIN EN LAYE </t>
  </si>
  <si>
    <t>0783547G</t>
  </si>
  <si>
    <t xml:space="preserve">INTERNATIONAL </t>
  </si>
  <si>
    <t>0780714C</t>
  </si>
  <si>
    <t xml:space="preserve">LES HAUTS GRILLETS </t>
  </si>
  <si>
    <t>0781204K</t>
  </si>
  <si>
    <t xml:space="preserve">MARCEL ROBY </t>
  </si>
  <si>
    <t>0781618K</t>
  </si>
  <si>
    <t>GUSTAVE COURBET</t>
  </si>
  <si>
    <t>TRAPPES</t>
  </si>
  <si>
    <t>0780514K</t>
  </si>
  <si>
    <t>LE VILLAGE</t>
  </si>
  <si>
    <t>0780187E</t>
  </si>
  <si>
    <t>YOURI GAGARINE</t>
  </si>
  <si>
    <t>0780573Z</t>
  </si>
  <si>
    <t xml:space="preserve">LES CHATELAINES </t>
  </si>
  <si>
    <t>TRIEL SUR SEINE</t>
  </si>
  <si>
    <t>0780265P</t>
  </si>
  <si>
    <t>MARYSE BASTIÉ</t>
  </si>
  <si>
    <t>VELIZY VILLACOUBLAY</t>
  </si>
  <si>
    <t>0780210E</t>
  </si>
  <si>
    <t xml:space="preserve">ST EXUPERY </t>
  </si>
  <si>
    <t>0780267S</t>
  </si>
  <si>
    <t>JEAN ZAY</t>
  </si>
  <si>
    <t>VERNEUIL SUR SEINE</t>
  </si>
  <si>
    <t>0780845V</t>
  </si>
  <si>
    <t>EMILE ZOLA</t>
  </si>
  <si>
    <t>VERNOUILLET</t>
  </si>
  <si>
    <t>0781298M</t>
  </si>
  <si>
    <t>DE CLAGNY</t>
  </si>
  <si>
    <t>VERSAILLES</t>
  </si>
  <si>
    <t>0781106D</t>
  </si>
  <si>
    <t xml:space="preserve">HOCHE </t>
  </si>
  <si>
    <t>0781107E</t>
  </si>
  <si>
    <t>JEAN PHILIPPE RAMEAU</t>
  </si>
  <si>
    <t>0780580G</t>
  </si>
  <si>
    <t>PIERRE DE NOLHAC</t>
  </si>
  <si>
    <t>0780718G</t>
  </si>
  <si>
    <t>RAYMOND POINCARÉ</t>
  </si>
  <si>
    <t>0780260J</t>
  </si>
  <si>
    <t xml:space="preserve">LÉON BLUM </t>
  </si>
  <si>
    <t>VILLEPREUX</t>
  </si>
  <si>
    <t>0780184B</t>
  </si>
  <si>
    <t xml:space="preserve">VIROFLAY </t>
  </si>
  <si>
    <t>0781789W</t>
  </si>
  <si>
    <t xml:space="preserve">CHAMPOLLION </t>
  </si>
  <si>
    <t>VOISINS LE BX</t>
  </si>
  <si>
    <t>0781570H</t>
  </si>
  <si>
    <t>HÉLENE BOUCHER</t>
  </si>
  <si>
    <t>Total général</t>
  </si>
  <si>
    <t>Dotation structurelle sans marge</t>
  </si>
  <si>
    <t xml:space="preserve">Total des compléments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</si>
</sst>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4996185186315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2" fillId="0" borderId="5" xfId="0" applyFont="1" applyBorder="1"/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8" borderId="3" xfId="0" applyFill="1" applyBorder="1" applyAlignment="1"/>
    <xf numFmtId="0" fontId="0" fillId="8" borderId="2" xfId="0" applyFill="1" applyBorder="1" applyAlignment="1"/>
    <xf numFmtId="0" fontId="6" fillId="0" borderId="1" xfId="0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9" borderId="11" xfId="0" applyFont="1" applyFill="1" applyBorder="1"/>
    <xf numFmtId="0" fontId="2" fillId="9" borderId="6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" fontId="5" fillId="9" borderId="14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3" fontId="2" fillId="9" borderId="6" xfId="0" applyNumberFormat="1" applyFont="1" applyFill="1" applyBorder="1" applyAlignment="1">
      <alignment horizontal="center" vertical="center"/>
    </xf>
    <xf numFmtId="2" fontId="2" fillId="10" borderId="6" xfId="0" applyNumberFormat="1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3" fontId="2" fillId="11" borderId="6" xfId="0" applyNumberFormat="1" applyFont="1" applyFill="1" applyBorder="1" applyAlignment="1">
      <alignment horizontal="center" vertical="center"/>
    </xf>
    <xf numFmtId="164" fontId="2" fillId="11" borderId="6" xfId="0" applyNumberFormat="1" applyFont="1" applyFill="1" applyBorder="1" applyAlignment="1">
      <alignment horizontal="center" vertical="center"/>
    </xf>
    <xf numFmtId="2" fontId="2" fillId="9" borderId="6" xfId="0" applyNumberFormat="1" applyFont="1" applyFill="1" applyBorder="1" applyAlignment="1">
      <alignment horizontal="center" vertical="center"/>
    </xf>
    <xf numFmtId="2" fontId="2" fillId="11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indexed="64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medium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3" displayName="Tableau3" ref="A2:AG118" totalsRowShown="0" tableBorderDxfId="33">
  <autoFilter ref="A2:AG118"/>
  <tableColumns count="33">
    <tableColumn id="1" name="RNE" dataDxfId="32"/>
    <tableColumn id="2" name="IPS 2021" dataDxfId="31"/>
    <tableColumn id="3" name="ETABLISSEMENT" dataDxfId="30"/>
    <tableColumn id="4" name="LOCALISATION" dataDxfId="29"/>
    <tableColumn id="33" name="Constat 2021" dataDxfId="28"/>
    <tableColumn id="5" name="Effectif prévisionnel_x000a_2022" dataDxfId="27"/>
    <tableColumn id="28" name="Niveau 6ème" dataDxfId="26"/>
    <tableColumn id="16" name="E/D_x000a_6ème" dataDxfId="25"/>
    <tableColumn id="29" name="Niveau 5ème" dataDxfId="24"/>
    <tableColumn id="26" name="E/D_x000a_5ème" dataDxfId="23"/>
    <tableColumn id="30" name="Niveau 4ème" dataDxfId="22"/>
    <tableColumn id="27" name="E/D_x000a_4ème" dataDxfId="21"/>
    <tableColumn id="31" name="Niveau 3ème" dataDxfId="20"/>
    <tableColumn id="34" name="E/D_x000a_3ème" dataDxfId="19"/>
    <tableColumn id="32" name="Niveau 3ème prépa métiers" dataDxfId="18"/>
    <tableColumn id="6" name="Ecart du nb de division" dataDxfId="17"/>
    <tableColumn id="7" name="Dotation structurelle 2022" dataDxfId="16"/>
    <tableColumn id="8" name="Dont Marge d'autonomie (3h/ div)" dataDxfId="15"/>
    <tableColumn id="9" name=" Heures _x000a_stat" dataDxfId="14">
      <calculatedColumnFormula>VLOOKUP(A3:A117,#REF!,91,0)</calculatedColumnFormula>
    </tableColumn>
    <tableColumn id="10" name="Sections inter." dataDxfId="13"/>
    <tableColumn id="11" name="ULIS  " dataDxfId="12"/>
    <tableColumn id="12" name="UPE2A " dataDxfId="11"/>
    <tableColumn id="13" name="Dispositif relais  " dataDxfId="10"/>
    <tableColumn id="14" name=" Moyens spécifiques (Hôpitaux, Cités éducatives, Internat de la réussite)" dataDxfId="9"/>
    <tableColumn id="15" name=" Pondération REP+  avec surcoût pour dispositif" dataDxfId="8"/>
    <tableColumn id="17" name="Territoire EP" dataDxfId="7"/>
    <tableColumn id="18" name=" Marge départementale sur IPS" dataDxfId="6"/>
    <tableColumn id="20" name=" Marge totale " dataDxfId="5">
      <calculatedColumnFormula>Z3+AA3+#REF!</calculatedColumnFormula>
    </tableColumn>
    <tableColumn id="21" name="DGH TOTALE" dataDxfId="4"/>
    <tableColumn id="22" name="Heures poste" dataDxfId="3"/>
    <tableColumn id="23" name="Heures supp." dataDxfId="2">
      <calculatedColumnFormula>Tableau3[[#This Row],[DGH TOTALE]]-AD3</calculatedColumnFormula>
    </tableColumn>
    <tableColumn id="24" name="  % HSA 2022" dataDxfId="1">
      <calculatedColumnFormula>Tableau3[[#This Row],[Heures supp.]]/Tableau3[[#This Row],[DGH TOTALE]]*100</calculatedColumnFormula>
    </tableColumn>
    <tableColumn id="25" name=" IMP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J131"/>
  <sheetViews>
    <sheetView tabSelected="1" view="pageBreakPreview" topLeftCell="L1" zoomScale="80" zoomScaleNormal="70" zoomScaleSheetLayoutView="80" workbookViewId="0">
      <selection activeCell="X19" sqref="X19"/>
    </sheetView>
  </sheetViews>
  <sheetFormatPr baseColWidth="10" defaultRowHeight="12.75" x14ac:dyDescent="0.2"/>
  <cols>
    <col min="1" max="1" width="13.5703125" bestFit="1" customWidth="1"/>
    <col min="2" max="2" width="10.7109375" customWidth="1"/>
    <col min="3" max="3" width="28.7109375" customWidth="1"/>
    <col min="4" max="4" width="30.85546875" customWidth="1"/>
    <col min="5" max="5" width="10.7109375" customWidth="1"/>
    <col min="6" max="6" width="15.7109375" customWidth="1"/>
    <col min="7" max="15" width="10.7109375" customWidth="1"/>
    <col min="16" max="16" width="15.85546875" customWidth="1"/>
    <col min="17" max="18" width="13.7109375" customWidth="1"/>
    <col min="19" max="19" width="14.85546875" customWidth="1"/>
    <col min="20" max="23" width="11.5703125" customWidth="1"/>
    <col min="24" max="25" width="18.7109375" customWidth="1"/>
    <col min="26" max="26" width="12.85546875" customWidth="1"/>
    <col min="27" max="27" width="18.28515625" customWidth="1"/>
    <col min="28" max="28" width="12.7109375" customWidth="1"/>
    <col min="29" max="29" width="14.7109375" customWidth="1"/>
    <col min="30" max="31" width="10.5703125" customWidth="1"/>
    <col min="32" max="32" width="13.42578125" customWidth="1"/>
    <col min="33" max="33" width="10.7109375" customWidth="1"/>
    <col min="35" max="35" width="13.85546875" customWidth="1"/>
    <col min="36" max="36" width="11.42578125" customWidth="1"/>
  </cols>
  <sheetData>
    <row r="1" spans="1:36" ht="22.5" customHeight="1" thickBot="1" x14ac:dyDescent="0.25">
      <c r="B1" s="1"/>
      <c r="C1" s="2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85" t="s">
        <v>0</v>
      </c>
      <c r="R1" s="86"/>
      <c r="S1" s="87" t="s">
        <v>1</v>
      </c>
      <c r="T1" s="88"/>
      <c r="U1" s="88"/>
      <c r="V1" s="88"/>
      <c r="W1" s="88"/>
      <c r="X1" s="88"/>
      <c r="Y1" s="88"/>
      <c r="Z1" s="89" t="s">
        <v>2</v>
      </c>
      <c r="AA1" s="90"/>
      <c r="AB1" s="91"/>
      <c r="AC1" s="92" t="s">
        <v>3</v>
      </c>
      <c r="AD1" s="93"/>
      <c r="AE1" s="93"/>
      <c r="AF1" s="94"/>
      <c r="AG1" s="1"/>
    </row>
    <row r="2" spans="1:36" ht="77.25" customHeight="1" thickBot="1" x14ac:dyDescent="0.25">
      <c r="A2" s="4" t="s">
        <v>4</v>
      </c>
      <c r="B2" s="5" t="s">
        <v>5</v>
      </c>
      <c r="C2" s="5" t="s">
        <v>6</v>
      </c>
      <c r="D2" s="6" t="s">
        <v>7</v>
      </c>
      <c r="E2" s="5" t="s">
        <v>8</v>
      </c>
      <c r="F2" s="6" t="s">
        <v>9</v>
      </c>
      <c r="G2" s="4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6" t="s">
        <v>18</v>
      </c>
      <c r="P2" s="7" t="s">
        <v>19</v>
      </c>
      <c r="Q2" s="8" t="s">
        <v>20</v>
      </c>
      <c r="R2" s="9" t="s">
        <v>21</v>
      </c>
      <c r="S2" s="10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2" t="s">
        <v>28</v>
      </c>
      <c r="Z2" s="13" t="s">
        <v>29</v>
      </c>
      <c r="AA2" s="14" t="s">
        <v>30</v>
      </c>
      <c r="AB2" s="14" t="s">
        <v>31</v>
      </c>
      <c r="AC2" s="15" t="s">
        <v>32</v>
      </c>
      <c r="AD2" s="16" t="s">
        <v>33</v>
      </c>
      <c r="AE2" s="16" t="s">
        <v>34</v>
      </c>
      <c r="AF2" s="17" t="s">
        <v>35</v>
      </c>
      <c r="AG2" s="18" t="s">
        <v>36</v>
      </c>
      <c r="AI2" s="59" t="s">
        <v>336</v>
      </c>
      <c r="AJ2" s="59" t="s">
        <v>337</v>
      </c>
    </row>
    <row r="3" spans="1:36" ht="18" x14ac:dyDescent="0.2">
      <c r="A3" s="19" t="s">
        <v>37</v>
      </c>
      <c r="B3" s="57">
        <v>96.1</v>
      </c>
      <c r="C3" s="21" t="s">
        <v>38</v>
      </c>
      <c r="D3" s="22" t="s">
        <v>39</v>
      </c>
      <c r="E3" s="23">
        <v>425</v>
      </c>
      <c r="F3" s="24">
        <v>461</v>
      </c>
      <c r="G3" s="25">
        <v>128</v>
      </c>
      <c r="H3" s="20">
        <v>25.6</v>
      </c>
      <c r="I3" s="25">
        <v>116</v>
      </c>
      <c r="J3" s="20">
        <v>29</v>
      </c>
      <c r="K3" s="25">
        <v>108</v>
      </c>
      <c r="L3" s="20">
        <v>27</v>
      </c>
      <c r="M3" s="25">
        <v>109</v>
      </c>
      <c r="N3" s="20">
        <v>27.25</v>
      </c>
      <c r="O3" s="25">
        <v>0</v>
      </c>
      <c r="P3" s="26">
        <v>1</v>
      </c>
      <c r="Q3" s="25">
        <v>493</v>
      </c>
      <c r="R3" s="25">
        <v>51</v>
      </c>
      <c r="S3" s="27">
        <v>11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7">
        <v>0</v>
      </c>
      <c r="AA3" s="25">
        <v>22</v>
      </c>
      <c r="AB3" s="24">
        <f>Tableau3[[#This Row],[Territoire EP]]+AA3</f>
        <v>22</v>
      </c>
      <c r="AC3" s="62">
        <v>526</v>
      </c>
      <c r="AD3" s="62">
        <v>479</v>
      </c>
      <c r="AE3" s="62">
        <f>Tableau3[[#This Row],[DGH TOTALE]]-AD3</f>
        <v>47</v>
      </c>
      <c r="AF3" s="63">
        <f>Tableau3[[#This Row],[Heures supp.]]/Tableau3[[#This Row],[DGH TOTALE]]*100</f>
        <v>8.9353612167300387</v>
      </c>
      <c r="AG3" s="64">
        <v>7</v>
      </c>
      <c r="AI3" s="60">
        <f>Tableau3[[#This Row],[Dotation structurelle 2022]]-Tableau3[[#This Row],[Dont Marge d''autonomie (3h/ div)]]</f>
        <v>442</v>
      </c>
      <c r="AJ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4" spans="1:36" ht="18" x14ac:dyDescent="0.2">
      <c r="A4" s="28" t="s">
        <v>40</v>
      </c>
      <c r="B4" s="57">
        <v>103.7</v>
      </c>
      <c r="C4" s="29" t="s">
        <v>41</v>
      </c>
      <c r="D4" s="30" t="s">
        <v>39</v>
      </c>
      <c r="E4" s="23">
        <v>564</v>
      </c>
      <c r="F4" s="24">
        <v>555</v>
      </c>
      <c r="G4" s="25">
        <v>136</v>
      </c>
      <c r="H4" s="20">
        <v>27.2</v>
      </c>
      <c r="I4" s="25">
        <v>148</v>
      </c>
      <c r="J4" s="20">
        <v>29.6</v>
      </c>
      <c r="K4" s="25">
        <v>146</v>
      </c>
      <c r="L4" s="20">
        <v>29.2</v>
      </c>
      <c r="M4" s="25">
        <v>125</v>
      </c>
      <c r="N4" s="20">
        <v>25</v>
      </c>
      <c r="O4" s="25">
        <v>0</v>
      </c>
      <c r="P4" s="31">
        <v>-1</v>
      </c>
      <c r="Q4" s="25">
        <v>580</v>
      </c>
      <c r="R4" s="25">
        <v>60</v>
      </c>
      <c r="S4" s="27">
        <v>19</v>
      </c>
      <c r="T4" s="25">
        <v>0</v>
      </c>
      <c r="U4" s="25">
        <v>21</v>
      </c>
      <c r="V4" s="25">
        <v>0</v>
      </c>
      <c r="W4" s="25">
        <v>0</v>
      </c>
      <c r="X4" s="25">
        <v>0</v>
      </c>
      <c r="Y4" s="25">
        <v>0</v>
      </c>
      <c r="Z4" s="27">
        <v>0</v>
      </c>
      <c r="AA4" s="25">
        <v>23</v>
      </c>
      <c r="AB4" s="24">
        <f>Tableau3[[#This Row],[Territoire EP]]+AA4</f>
        <v>23</v>
      </c>
      <c r="AC4" s="62">
        <v>643</v>
      </c>
      <c r="AD4" s="62">
        <v>597</v>
      </c>
      <c r="AE4" s="62">
        <f>Tableau3[[#This Row],[DGH TOTALE]]-AD4</f>
        <v>46</v>
      </c>
      <c r="AF4" s="63">
        <f>Tableau3[[#This Row],[Heures supp.]]/Tableau3[[#This Row],[DGH TOTALE]]*100</f>
        <v>7.1539657853810263</v>
      </c>
      <c r="AG4" s="64">
        <v>10.5</v>
      </c>
      <c r="AI4" s="60">
        <f>Tableau3[[#This Row],[Dotation structurelle 2022]]-Tableau3[[#This Row],[Dont Marge d''autonomie (3h/ div)]]</f>
        <v>520</v>
      </c>
      <c r="AJ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5" spans="1:36" ht="18" x14ac:dyDescent="0.2">
      <c r="A5" s="68" t="s">
        <v>42</v>
      </c>
      <c r="B5" s="69">
        <v>131.5</v>
      </c>
      <c r="C5" s="70" t="s">
        <v>43</v>
      </c>
      <c r="D5" s="71" t="s">
        <v>44</v>
      </c>
      <c r="E5" s="72">
        <v>794</v>
      </c>
      <c r="F5" s="73">
        <v>811</v>
      </c>
      <c r="G5" s="74">
        <v>222</v>
      </c>
      <c r="H5" s="75">
        <v>27.75</v>
      </c>
      <c r="I5" s="74">
        <v>212</v>
      </c>
      <c r="J5" s="75">
        <v>26.5</v>
      </c>
      <c r="K5" s="74">
        <v>194</v>
      </c>
      <c r="L5" s="75">
        <v>27.714285714285715</v>
      </c>
      <c r="M5" s="74">
        <v>183</v>
      </c>
      <c r="N5" s="75">
        <v>26.142857142857142</v>
      </c>
      <c r="O5" s="74">
        <v>0</v>
      </c>
      <c r="P5" s="76">
        <v>1</v>
      </c>
      <c r="Q5" s="74">
        <v>870</v>
      </c>
      <c r="R5" s="74">
        <v>90</v>
      </c>
      <c r="S5" s="77">
        <v>20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0</v>
      </c>
      <c r="Z5" s="77">
        <v>0</v>
      </c>
      <c r="AA5" s="74">
        <v>16</v>
      </c>
      <c r="AB5" s="73">
        <f>Tableau3[[#This Row],[Territoire EP]]+AA5</f>
        <v>16</v>
      </c>
      <c r="AC5" s="78">
        <v>906</v>
      </c>
      <c r="AD5" s="78">
        <v>830</v>
      </c>
      <c r="AE5" s="78">
        <f>Tableau3[[#This Row],[DGH TOTALE]]-AD5</f>
        <v>76</v>
      </c>
      <c r="AF5" s="79">
        <f>Tableau3[[#This Row],[Heures supp.]]/Tableau3[[#This Row],[DGH TOTALE]]*100</f>
        <v>8.3885209713024285</v>
      </c>
      <c r="AG5" s="75">
        <v>14</v>
      </c>
      <c r="AI5" s="60">
        <f>Tableau3[[#This Row],[Dotation structurelle 2022]]-Tableau3[[#This Row],[Dont Marge d''autonomie (3h/ div)]]</f>
        <v>780</v>
      </c>
      <c r="AJ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20</v>
      </c>
    </row>
    <row r="6" spans="1:36" ht="18" x14ac:dyDescent="0.2">
      <c r="A6" s="28" t="s">
        <v>45</v>
      </c>
      <c r="B6" s="57">
        <v>91.4</v>
      </c>
      <c r="C6" s="29" t="s">
        <v>46</v>
      </c>
      <c r="D6" s="30" t="s">
        <v>47</v>
      </c>
      <c r="E6" s="23">
        <v>634</v>
      </c>
      <c r="F6" s="24">
        <v>674</v>
      </c>
      <c r="G6" s="25">
        <v>187</v>
      </c>
      <c r="H6" s="20">
        <v>26.714285714285715</v>
      </c>
      <c r="I6" s="25">
        <v>189</v>
      </c>
      <c r="J6" s="20">
        <v>27</v>
      </c>
      <c r="K6" s="25">
        <v>157</v>
      </c>
      <c r="L6" s="20">
        <v>26.166666666666668</v>
      </c>
      <c r="M6" s="25">
        <v>141</v>
      </c>
      <c r="N6" s="20">
        <v>28.2</v>
      </c>
      <c r="O6" s="25">
        <v>0</v>
      </c>
      <c r="P6" s="31">
        <v>2</v>
      </c>
      <c r="Q6" s="25">
        <v>725</v>
      </c>
      <c r="R6" s="25">
        <v>75</v>
      </c>
      <c r="S6" s="27">
        <v>18</v>
      </c>
      <c r="T6" s="25">
        <v>0</v>
      </c>
      <c r="U6" s="25">
        <v>21</v>
      </c>
      <c r="V6" s="25">
        <v>0</v>
      </c>
      <c r="W6" s="25">
        <v>21</v>
      </c>
      <c r="X6" s="25">
        <v>0</v>
      </c>
      <c r="Y6" s="25">
        <v>0</v>
      </c>
      <c r="Z6" s="27">
        <v>0</v>
      </c>
      <c r="AA6" s="25">
        <v>34</v>
      </c>
      <c r="AB6" s="24">
        <f>Tableau3[[#This Row],[Territoire EP]]+AA6</f>
        <v>34</v>
      </c>
      <c r="AC6" s="62">
        <v>819</v>
      </c>
      <c r="AD6" s="62">
        <v>730</v>
      </c>
      <c r="AE6" s="62">
        <f>Tableau3[[#This Row],[DGH TOTALE]]-AD6</f>
        <v>89</v>
      </c>
      <c r="AF6" s="63">
        <f>Tableau3[[#This Row],[Heures supp.]]/Tableau3[[#This Row],[DGH TOTALE]]*100</f>
        <v>10.866910866910867</v>
      </c>
      <c r="AG6" s="64">
        <v>10</v>
      </c>
      <c r="AI6" s="60">
        <f>Tableau3[[#This Row],[Dotation structurelle 2022]]-Tableau3[[#This Row],[Dont Marge d''autonomie (3h/ div)]]</f>
        <v>650</v>
      </c>
      <c r="AJ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60</v>
      </c>
    </row>
    <row r="7" spans="1:36" ht="18" x14ac:dyDescent="0.2">
      <c r="A7" s="68" t="s">
        <v>48</v>
      </c>
      <c r="B7" s="69">
        <v>130.4</v>
      </c>
      <c r="C7" s="70" t="s">
        <v>49</v>
      </c>
      <c r="D7" s="71" t="s">
        <v>50</v>
      </c>
      <c r="E7" s="72">
        <v>766</v>
      </c>
      <c r="F7" s="73">
        <v>750</v>
      </c>
      <c r="G7" s="74">
        <v>175</v>
      </c>
      <c r="H7" s="75">
        <v>29.166666666666668</v>
      </c>
      <c r="I7" s="74">
        <v>176</v>
      </c>
      <c r="J7" s="75">
        <v>29.333333333333332</v>
      </c>
      <c r="K7" s="74">
        <v>199</v>
      </c>
      <c r="L7" s="75">
        <v>28.428571428571427</v>
      </c>
      <c r="M7" s="74">
        <v>200</v>
      </c>
      <c r="N7" s="75">
        <v>28.571428571428573</v>
      </c>
      <c r="O7" s="74">
        <v>0</v>
      </c>
      <c r="P7" s="76">
        <v>-2</v>
      </c>
      <c r="Q7" s="74">
        <v>754</v>
      </c>
      <c r="R7" s="74">
        <v>78</v>
      </c>
      <c r="S7" s="77">
        <v>19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7">
        <v>0</v>
      </c>
      <c r="AA7" s="74">
        <v>15</v>
      </c>
      <c r="AB7" s="73">
        <f>Tableau3[[#This Row],[Territoire EP]]+AA7</f>
        <v>15</v>
      </c>
      <c r="AC7" s="78">
        <v>788</v>
      </c>
      <c r="AD7" s="78">
        <v>728</v>
      </c>
      <c r="AE7" s="78">
        <f>Tableau3[[#This Row],[DGH TOTALE]]-AD7</f>
        <v>60</v>
      </c>
      <c r="AF7" s="79">
        <f>Tableau3[[#This Row],[Heures supp.]]/Tableau3[[#This Row],[DGH TOTALE]]*100</f>
        <v>7.6142131979695442</v>
      </c>
      <c r="AG7" s="75">
        <v>13</v>
      </c>
      <c r="AI7" s="60">
        <f>Tableau3[[#This Row],[Dotation structurelle 2022]]-Tableau3[[#This Row],[Dont Marge d''autonomie (3h/ div)]]</f>
        <v>676</v>
      </c>
      <c r="AJ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8" spans="1:36" ht="18" x14ac:dyDescent="0.2">
      <c r="A8" s="28" t="s">
        <v>51</v>
      </c>
      <c r="B8" s="57">
        <v>120</v>
      </c>
      <c r="C8" s="29" t="s">
        <v>52</v>
      </c>
      <c r="D8" s="30" t="s">
        <v>53</v>
      </c>
      <c r="E8" s="23">
        <v>797</v>
      </c>
      <c r="F8" s="24">
        <v>771</v>
      </c>
      <c r="G8" s="25">
        <v>176</v>
      </c>
      <c r="H8" s="20">
        <v>29.333333333333332</v>
      </c>
      <c r="I8" s="25">
        <v>210</v>
      </c>
      <c r="J8" s="20">
        <v>30</v>
      </c>
      <c r="K8" s="25">
        <v>197</v>
      </c>
      <c r="L8" s="20">
        <v>28.142857142857142</v>
      </c>
      <c r="M8" s="25">
        <v>188</v>
      </c>
      <c r="N8" s="20">
        <v>26.857142857142858</v>
      </c>
      <c r="O8" s="25">
        <v>0</v>
      </c>
      <c r="P8" s="31">
        <v>-1</v>
      </c>
      <c r="Q8" s="25">
        <v>783</v>
      </c>
      <c r="R8" s="25">
        <v>81</v>
      </c>
      <c r="S8" s="27">
        <v>19</v>
      </c>
      <c r="T8" s="25">
        <v>0</v>
      </c>
      <c r="U8" s="25">
        <v>21</v>
      </c>
      <c r="V8" s="25">
        <v>0</v>
      </c>
      <c r="W8" s="25">
        <v>0</v>
      </c>
      <c r="X8" s="25">
        <v>0</v>
      </c>
      <c r="Y8" s="25">
        <v>0</v>
      </c>
      <c r="Z8" s="27">
        <v>0</v>
      </c>
      <c r="AA8" s="25">
        <v>22</v>
      </c>
      <c r="AB8" s="24">
        <f>Tableau3[[#This Row],[Territoire EP]]+AA8</f>
        <v>22</v>
      </c>
      <c r="AC8" s="62">
        <v>845</v>
      </c>
      <c r="AD8" s="62">
        <v>785</v>
      </c>
      <c r="AE8" s="62">
        <f>Tableau3[[#This Row],[DGH TOTALE]]-AD8</f>
        <v>60</v>
      </c>
      <c r="AF8" s="63">
        <f>Tableau3[[#This Row],[Heures supp.]]/Tableau3[[#This Row],[DGH TOTALE]]*100</f>
        <v>7.1005917159763312</v>
      </c>
      <c r="AG8" s="64">
        <v>11.5</v>
      </c>
      <c r="AI8" s="60">
        <f>Tableau3[[#This Row],[Dotation structurelle 2022]]-Tableau3[[#This Row],[Dont Marge d''autonomie (3h/ div)]]</f>
        <v>702</v>
      </c>
      <c r="AJ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9" spans="1:36" ht="18" x14ac:dyDescent="0.2">
      <c r="A9" s="28" t="s">
        <v>54</v>
      </c>
      <c r="B9" s="57">
        <v>139.80000000000001</v>
      </c>
      <c r="C9" s="29" t="s">
        <v>55</v>
      </c>
      <c r="D9" s="30" t="s">
        <v>56</v>
      </c>
      <c r="E9" s="23">
        <v>327</v>
      </c>
      <c r="F9" s="24">
        <v>317</v>
      </c>
      <c r="G9" s="25">
        <v>76</v>
      </c>
      <c r="H9" s="20">
        <v>25.333333333333332</v>
      </c>
      <c r="I9" s="25">
        <v>87</v>
      </c>
      <c r="J9" s="20">
        <v>29</v>
      </c>
      <c r="K9" s="25">
        <v>84</v>
      </c>
      <c r="L9" s="20">
        <v>28</v>
      </c>
      <c r="M9" s="25">
        <v>70</v>
      </c>
      <c r="N9" s="20">
        <v>23.333333333333332</v>
      </c>
      <c r="O9" s="25">
        <v>0</v>
      </c>
      <c r="P9" s="31">
        <v>0</v>
      </c>
      <c r="Q9" s="25">
        <v>348</v>
      </c>
      <c r="R9" s="25">
        <v>36</v>
      </c>
      <c r="S9" s="27">
        <v>11</v>
      </c>
      <c r="T9" s="25">
        <v>0</v>
      </c>
      <c r="U9" s="25">
        <v>0</v>
      </c>
      <c r="V9" s="25">
        <v>0</v>
      </c>
      <c r="W9" s="25">
        <v>0</v>
      </c>
      <c r="X9" s="25">
        <v>51</v>
      </c>
      <c r="Y9" s="25">
        <v>0</v>
      </c>
      <c r="Z9" s="27">
        <v>0</v>
      </c>
      <c r="AA9" s="25">
        <v>4</v>
      </c>
      <c r="AB9" s="24">
        <f>Tableau3[[#This Row],[Territoire EP]]+AA9</f>
        <v>4</v>
      </c>
      <c r="AC9" s="62">
        <v>414</v>
      </c>
      <c r="AD9" s="62">
        <v>385</v>
      </c>
      <c r="AE9" s="62">
        <f>Tableau3[[#This Row],[DGH TOTALE]]-AD9</f>
        <v>29</v>
      </c>
      <c r="AF9" s="63">
        <f>Tableau3[[#This Row],[Heures supp.]]/Tableau3[[#This Row],[DGH TOTALE]]*100</f>
        <v>7.004830917874397</v>
      </c>
      <c r="AG9" s="64">
        <v>6</v>
      </c>
      <c r="AI9" s="60">
        <f>Tableau3[[#This Row],[Dotation structurelle 2022]]-Tableau3[[#This Row],[Dont Marge d''autonomie (3h/ div)]]</f>
        <v>312</v>
      </c>
      <c r="AJ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62</v>
      </c>
    </row>
    <row r="10" spans="1:36" ht="18" x14ac:dyDescent="0.2">
      <c r="A10" s="28" t="s">
        <v>57</v>
      </c>
      <c r="B10" s="57">
        <v>110.4</v>
      </c>
      <c r="C10" s="29" t="s">
        <v>58</v>
      </c>
      <c r="D10" s="30" t="s">
        <v>59</v>
      </c>
      <c r="E10" s="23">
        <v>711</v>
      </c>
      <c r="F10" s="24">
        <v>730</v>
      </c>
      <c r="G10" s="25">
        <v>186</v>
      </c>
      <c r="H10" s="20">
        <v>26.571428571428573</v>
      </c>
      <c r="I10" s="25">
        <v>174</v>
      </c>
      <c r="J10" s="20">
        <v>29</v>
      </c>
      <c r="K10" s="25">
        <v>187</v>
      </c>
      <c r="L10" s="20">
        <v>26.714285714285715</v>
      </c>
      <c r="M10" s="25">
        <v>183</v>
      </c>
      <c r="N10" s="20">
        <v>26.142857142857142</v>
      </c>
      <c r="O10" s="25">
        <v>0</v>
      </c>
      <c r="P10" s="31">
        <v>0</v>
      </c>
      <c r="Q10" s="25">
        <v>783</v>
      </c>
      <c r="R10" s="25">
        <v>81</v>
      </c>
      <c r="S10" s="27">
        <v>19</v>
      </c>
      <c r="T10" s="25">
        <v>0</v>
      </c>
      <c r="U10" s="25">
        <v>21</v>
      </c>
      <c r="V10" s="25">
        <v>0</v>
      </c>
      <c r="W10" s="25">
        <v>0</v>
      </c>
      <c r="X10" s="25">
        <v>0</v>
      </c>
      <c r="Y10" s="25">
        <v>0</v>
      </c>
      <c r="Z10" s="27">
        <v>0</v>
      </c>
      <c r="AA10" s="25">
        <v>26</v>
      </c>
      <c r="AB10" s="24">
        <f>Tableau3[[#This Row],[Territoire EP]]+AA10</f>
        <v>26</v>
      </c>
      <c r="AC10" s="62">
        <v>849</v>
      </c>
      <c r="AD10" s="62">
        <v>761</v>
      </c>
      <c r="AE10" s="62">
        <f>Tableau3[[#This Row],[DGH TOTALE]]-AD10</f>
        <v>88</v>
      </c>
      <c r="AF10" s="63">
        <f>Tableau3[[#This Row],[Heures supp.]]/Tableau3[[#This Row],[DGH TOTALE]]*100</f>
        <v>10.365135453474677</v>
      </c>
      <c r="AG10" s="64">
        <v>11.5</v>
      </c>
      <c r="AI10" s="60">
        <f>Tableau3[[#This Row],[Dotation structurelle 2022]]-Tableau3[[#This Row],[Dont Marge d''autonomie (3h/ div)]]</f>
        <v>702</v>
      </c>
      <c r="AJ1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11" spans="1:36" ht="18" x14ac:dyDescent="0.2">
      <c r="A11" s="28" t="s">
        <v>60</v>
      </c>
      <c r="B11" s="57">
        <v>116.9</v>
      </c>
      <c r="C11" s="29" t="s">
        <v>61</v>
      </c>
      <c r="D11" s="30" t="s">
        <v>62</v>
      </c>
      <c r="E11" s="23">
        <v>499</v>
      </c>
      <c r="F11" s="24">
        <v>526</v>
      </c>
      <c r="G11" s="25">
        <v>156</v>
      </c>
      <c r="H11" s="20">
        <v>26</v>
      </c>
      <c r="I11" s="25">
        <v>144</v>
      </c>
      <c r="J11" s="20">
        <v>28.8</v>
      </c>
      <c r="K11" s="25">
        <v>124</v>
      </c>
      <c r="L11" s="20">
        <v>24.8</v>
      </c>
      <c r="M11" s="25">
        <v>102</v>
      </c>
      <c r="N11" s="20">
        <v>25.5</v>
      </c>
      <c r="O11" s="25">
        <v>0</v>
      </c>
      <c r="P11" s="31">
        <v>2</v>
      </c>
      <c r="Q11" s="25">
        <v>580</v>
      </c>
      <c r="R11" s="25">
        <v>60</v>
      </c>
      <c r="S11" s="27">
        <v>11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7">
        <v>0</v>
      </c>
      <c r="AA11" s="25">
        <v>16</v>
      </c>
      <c r="AB11" s="24">
        <f>Tableau3[[#This Row],[Territoire EP]]+AA11</f>
        <v>16</v>
      </c>
      <c r="AC11" s="62">
        <v>607</v>
      </c>
      <c r="AD11" s="62">
        <v>551</v>
      </c>
      <c r="AE11" s="62">
        <f>Tableau3[[#This Row],[DGH TOTALE]]-AD11</f>
        <v>56</v>
      </c>
      <c r="AF11" s="63">
        <f>Tableau3[[#This Row],[Heures supp.]]/Tableau3[[#This Row],[DGH TOTALE]]*100</f>
        <v>9.2257001647446462</v>
      </c>
      <c r="AG11" s="64">
        <v>7.5</v>
      </c>
      <c r="AI11" s="60">
        <f>Tableau3[[#This Row],[Dotation structurelle 2022]]-Tableau3[[#This Row],[Dont Marge d''autonomie (3h/ div)]]</f>
        <v>520</v>
      </c>
      <c r="AJ1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12" spans="1:36" ht="18" x14ac:dyDescent="0.2">
      <c r="A12" s="68" t="s">
        <v>63</v>
      </c>
      <c r="B12" s="69">
        <v>157.6</v>
      </c>
      <c r="C12" s="70" t="s">
        <v>64</v>
      </c>
      <c r="D12" s="71" t="s">
        <v>65</v>
      </c>
      <c r="E12" s="72">
        <v>370</v>
      </c>
      <c r="F12" s="73">
        <v>367</v>
      </c>
      <c r="G12" s="74">
        <v>90</v>
      </c>
      <c r="H12" s="75">
        <v>30</v>
      </c>
      <c r="I12" s="74">
        <v>90</v>
      </c>
      <c r="J12" s="75">
        <v>30</v>
      </c>
      <c r="K12" s="74">
        <v>97</v>
      </c>
      <c r="L12" s="75">
        <v>24.25</v>
      </c>
      <c r="M12" s="74">
        <v>90</v>
      </c>
      <c r="N12" s="75">
        <v>30</v>
      </c>
      <c r="O12" s="74">
        <v>0</v>
      </c>
      <c r="P12" s="76">
        <v>0</v>
      </c>
      <c r="Q12" s="74">
        <v>377</v>
      </c>
      <c r="R12" s="74">
        <v>39</v>
      </c>
      <c r="S12" s="77">
        <v>5</v>
      </c>
      <c r="T12" s="80">
        <v>29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7">
        <v>0</v>
      </c>
      <c r="AA12" s="74">
        <v>0</v>
      </c>
      <c r="AB12" s="73">
        <f>Tableau3[[#This Row],[Territoire EP]]+AA12</f>
        <v>0</v>
      </c>
      <c r="AC12" s="81">
        <v>411</v>
      </c>
      <c r="AD12" s="78">
        <v>341</v>
      </c>
      <c r="AE12" s="78">
        <f>Tableau3[[#This Row],[DGH TOTALE]]-AD12</f>
        <v>70</v>
      </c>
      <c r="AF12" s="75">
        <f>Tableau3[[#This Row],[Heures supp.]]/Tableau3[[#This Row],[DGH TOTALE]]*100</f>
        <v>17.031630170316301</v>
      </c>
      <c r="AG12" s="75">
        <v>6.5</v>
      </c>
      <c r="AI12" s="60">
        <f>Tableau3[[#This Row],[Dotation structurelle 2022]]-Tableau3[[#This Row],[Dont Marge d''autonomie (3h/ div)]]</f>
        <v>338</v>
      </c>
      <c r="AJ1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34</v>
      </c>
    </row>
    <row r="13" spans="1:36" ht="18" x14ac:dyDescent="0.2">
      <c r="A13" s="68" t="s">
        <v>66</v>
      </c>
      <c r="B13" s="69">
        <v>146.6</v>
      </c>
      <c r="C13" s="70" t="s">
        <v>67</v>
      </c>
      <c r="D13" s="71" t="s">
        <v>65</v>
      </c>
      <c r="E13" s="72">
        <v>679</v>
      </c>
      <c r="F13" s="73">
        <v>670</v>
      </c>
      <c r="G13" s="74">
        <v>169</v>
      </c>
      <c r="H13" s="75">
        <v>28.166666666666668</v>
      </c>
      <c r="I13" s="74">
        <v>175</v>
      </c>
      <c r="J13" s="75">
        <v>29.166666666666668</v>
      </c>
      <c r="K13" s="74">
        <v>157</v>
      </c>
      <c r="L13" s="75">
        <v>26.166666666666668</v>
      </c>
      <c r="M13" s="74">
        <v>169</v>
      </c>
      <c r="N13" s="75">
        <v>28.166666666666668</v>
      </c>
      <c r="O13" s="74">
        <v>0</v>
      </c>
      <c r="P13" s="76">
        <v>0</v>
      </c>
      <c r="Q13" s="74">
        <v>696</v>
      </c>
      <c r="R13" s="74">
        <v>72</v>
      </c>
      <c r="S13" s="77">
        <v>16</v>
      </c>
      <c r="T13" s="74">
        <v>16</v>
      </c>
      <c r="U13" s="74">
        <v>0</v>
      </c>
      <c r="V13" s="74">
        <v>0</v>
      </c>
      <c r="W13" s="74">
        <v>0</v>
      </c>
      <c r="X13" s="80">
        <v>10</v>
      </c>
      <c r="Y13" s="74">
        <v>0</v>
      </c>
      <c r="Z13" s="77">
        <v>0</v>
      </c>
      <c r="AA13" s="74">
        <v>5</v>
      </c>
      <c r="AB13" s="73">
        <f>Tableau3[[#This Row],[Territoire EP]]+AA13</f>
        <v>5</v>
      </c>
      <c r="AC13" s="81">
        <v>743</v>
      </c>
      <c r="AD13" s="78">
        <v>668</v>
      </c>
      <c r="AE13" s="78">
        <f>Tableau3[[#This Row],[DGH TOTALE]]-AD13</f>
        <v>75</v>
      </c>
      <c r="AF13" s="75">
        <f>Tableau3[[#This Row],[Heures supp.]]/Tableau3[[#This Row],[DGH TOTALE]]*100</f>
        <v>10.094212651413189</v>
      </c>
      <c r="AG13" s="75">
        <v>12.5</v>
      </c>
      <c r="AI13" s="60">
        <f>Tableau3[[#This Row],[Dotation structurelle 2022]]-Tableau3[[#This Row],[Dont Marge d''autonomie (3h/ div)]]</f>
        <v>624</v>
      </c>
      <c r="AJ1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42</v>
      </c>
    </row>
    <row r="14" spans="1:36" ht="18" x14ac:dyDescent="0.2">
      <c r="A14" s="28" t="s">
        <v>68</v>
      </c>
      <c r="B14" s="57">
        <v>111</v>
      </c>
      <c r="C14" s="29" t="s">
        <v>69</v>
      </c>
      <c r="D14" s="30" t="s">
        <v>70</v>
      </c>
      <c r="E14" s="23">
        <v>377</v>
      </c>
      <c r="F14" s="24">
        <v>388</v>
      </c>
      <c r="G14" s="25">
        <v>112</v>
      </c>
      <c r="H14" s="20">
        <v>28</v>
      </c>
      <c r="I14" s="25">
        <v>84</v>
      </c>
      <c r="J14" s="20">
        <v>28</v>
      </c>
      <c r="K14" s="25">
        <v>97</v>
      </c>
      <c r="L14" s="20">
        <v>24.25</v>
      </c>
      <c r="M14" s="25">
        <v>95</v>
      </c>
      <c r="N14" s="20">
        <v>23.75</v>
      </c>
      <c r="O14" s="25">
        <v>0</v>
      </c>
      <c r="P14" s="31">
        <v>0</v>
      </c>
      <c r="Q14" s="25">
        <v>435</v>
      </c>
      <c r="R14" s="25">
        <v>45</v>
      </c>
      <c r="S14" s="27">
        <v>11</v>
      </c>
      <c r="T14" s="25">
        <v>0</v>
      </c>
      <c r="U14" s="25">
        <v>0</v>
      </c>
      <c r="V14" s="25">
        <v>18</v>
      </c>
      <c r="W14" s="25">
        <v>0</v>
      </c>
      <c r="X14" s="25">
        <v>0</v>
      </c>
      <c r="Y14" s="25">
        <v>0</v>
      </c>
      <c r="Z14" s="27">
        <v>0</v>
      </c>
      <c r="AA14" s="25">
        <v>14</v>
      </c>
      <c r="AB14" s="24">
        <f>Tableau3[[#This Row],[Territoire EP]]+AA14</f>
        <v>14</v>
      </c>
      <c r="AC14" s="62">
        <v>478</v>
      </c>
      <c r="AD14" s="62">
        <v>437</v>
      </c>
      <c r="AE14" s="62">
        <f>Tableau3[[#This Row],[DGH TOTALE]]-AD14</f>
        <v>41</v>
      </c>
      <c r="AF14" s="63">
        <f>Tableau3[[#This Row],[Heures supp.]]/Tableau3[[#This Row],[DGH TOTALE]]*100</f>
        <v>8.5774058577405867</v>
      </c>
      <c r="AG14" s="64">
        <v>7</v>
      </c>
      <c r="AI14" s="60">
        <f>Tableau3[[#This Row],[Dotation structurelle 2022]]-Tableau3[[#This Row],[Dont Marge d''autonomie (3h/ div)]]</f>
        <v>390</v>
      </c>
      <c r="AJ1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29</v>
      </c>
    </row>
    <row r="15" spans="1:36" ht="18" x14ac:dyDescent="0.2">
      <c r="A15" s="28" t="s">
        <v>71</v>
      </c>
      <c r="B15" s="57">
        <v>86.9</v>
      </c>
      <c r="C15" s="29" t="s">
        <v>72</v>
      </c>
      <c r="D15" s="30" t="s">
        <v>70</v>
      </c>
      <c r="E15" s="23">
        <v>500</v>
      </c>
      <c r="F15" s="24">
        <v>555</v>
      </c>
      <c r="G15" s="25">
        <v>171</v>
      </c>
      <c r="H15" s="20">
        <v>28.5</v>
      </c>
      <c r="I15" s="25">
        <v>136</v>
      </c>
      <c r="J15" s="20">
        <v>27.2</v>
      </c>
      <c r="K15" s="25">
        <v>142</v>
      </c>
      <c r="L15" s="20">
        <v>28.4</v>
      </c>
      <c r="M15" s="25">
        <v>106</v>
      </c>
      <c r="N15" s="20">
        <v>26.5</v>
      </c>
      <c r="O15" s="25">
        <v>0</v>
      </c>
      <c r="P15" s="31">
        <v>2</v>
      </c>
      <c r="Q15" s="25">
        <v>580</v>
      </c>
      <c r="R15" s="25">
        <v>60</v>
      </c>
      <c r="S15" s="27">
        <v>14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7">
        <v>55</v>
      </c>
      <c r="AA15" s="25">
        <v>30</v>
      </c>
      <c r="AB15" s="24">
        <f>Tableau3[[#This Row],[Territoire EP]]+AA15</f>
        <v>85</v>
      </c>
      <c r="AC15" s="62">
        <v>679</v>
      </c>
      <c r="AD15" s="62">
        <v>608</v>
      </c>
      <c r="AE15" s="62">
        <f>Tableau3[[#This Row],[DGH TOTALE]]-AD15</f>
        <v>71</v>
      </c>
      <c r="AF15" s="63">
        <f>Tableau3[[#This Row],[Heures supp.]]/Tableau3[[#This Row],[DGH TOTALE]]*100</f>
        <v>10.456553755522828</v>
      </c>
      <c r="AG15" s="64">
        <v>8</v>
      </c>
      <c r="AI15" s="60">
        <f>Tableau3[[#This Row],[Dotation structurelle 2022]]-Tableau3[[#This Row],[Dont Marge d''autonomie (3h/ div)]]</f>
        <v>520</v>
      </c>
      <c r="AJ1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14</v>
      </c>
    </row>
    <row r="16" spans="1:36" ht="18" x14ac:dyDescent="0.2">
      <c r="A16" s="28" t="s">
        <v>73</v>
      </c>
      <c r="B16" s="57">
        <v>140.30000000000001</v>
      </c>
      <c r="C16" s="29" t="s">
        <v>74</v>
      </c>
      <c r="D16" s="30" t="s">
        <v>75</v>
      </c>
      <c r="E16" s="23">
        <v>698</v>
      </c>
      <c r="F16" s="24">
        <v>693</v>
      </c>
      <c r="G16" s="25">
        <v>160</v>
      </c>
      <c r="H16" s="20">
        <v>26.666666666666668</v>
      </c>
      <c r="I16" s="25">
        <v>178</v>
      </c>
      <c r="J16" s="20">
        <v>29.666666666666668</v>
      </c>
      <c r="K16" s="25">
        <v>178</v>
      </c>
      <c r="L16" s="20">
        <v>29.666666666666668</v>
      </c>
      <c r="M16" s="25">
        <v>161</v>
      </c>
      <c r="N16" s="20">
        <v>26.833333333333332</v>
      </c>
      <c r="O16" s="25">
        <v>16</v>
      </c>
      <c r="P16" s="31">
        <v>-1</v>
      </c>
      <c r="Q16" s="25">
        <v>731</v>
      </c>
      <c r="R16" s="25">
        <v>72</v>
      </c>
      <c r="S16" s="27">
        <v>16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7">
        <v>0</v>
      </c>
      <c r="AA16" s="25">
        <v>9</v>
      </c>
      <c r="AB16" s="24">
        <f>Tableau3[[#This Row],[Territoire EP]]+AA16</f>
        <v>9</v>
      </c>
      <c r="AC16" s="62">
        <v>756</v>
      </c>
      <c r="AD16" s="62">
        <v>691</v>
      </c>
      <c r="AE16" s="62">
        <f>Tableau3[[#This Row],[DGH TOTALE]]-AD16</f>
        <v>65</v>
      </c>
      <c r="AF16" s="63">
        <f>Tableau3[[#This Row],[Heures supp.]]/Tableau3[[#This Row],[DGH TOTALE]]*100</f>
        <v>8.5978835978835981</v>
      </c>
      <c r="AG16" s="64">
        <v>12</v>
      </c>
      <c r="AI16" s="60">
        <f>Tableau3[[#This Row],[Dotation structurelle 2022]]-Tableau3[[#This Row],[Dont Marge d''autonomie (3h/ div)]]</f>
        <v>659</v>
      </c>
      <c r="AJ1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17" spans="1:36" ht="18" x14ac:dyDescent="0.2">
      <c r="A17" s="28" t="s">
        <v>76</v>
      </c>
      <c r="B17" s="57">
        <v>127.7</v>
      </c>
      <c r="C17" s="29" t="s">
        <v>77</v>
      </c>
      <c r="D17" s="30" t="s">
        <v>78</v>
      </c>
      <c r="E17" s="23">
        <v>524</v>
      </c>
      <c r="F17" s="24">
        <v>531</v>
      </c>
      <c r="G17" s="25">
        <v>133</v>
      </c>
      <c r="H17" s="20">
        <v>26.6</v>
      </c>
      <c r="I17" s="25">
        <v>129</v>
      </c>
      <c r="J17" s="20">
        <v>25.8</v>
      </c>
      <c r="K17" s="25">
        <v>132</v>
      </c>
      <c r="L17" s="20">
        <v>26.4</v>
      </c>
      <c r="M17" s="25">
        <v>137</v>
      </c>
      <c r="N17" s="20">
        <v>27.4</v>
      </c>
      <c r="O17" s="25">
        <v>0</v>
      </c>
      <c r="P17" s="31">
        <v>1</v>
      </c>
      <c r="Q17" s="25">
        <v>580</v>
      </c>
      <c r="R17" s="25">
        <v>60</v>
      </c>
      <c r="S17" s="27">
        <v>12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7">
        <v>0</v>
      </c>
      <c r="AA17" s="25">
        <v>12</v>
      </c>
      <c r="AB17" s="24">
        <f>Tableau3[[#This Row],[Territoire EP]]+AA17</f>
        <v>12</v>
      </c>
      <c r="AC17" s="62">
        <v>604</v>
      </c>
      <c r="AD17" s="62">
        <v>566</v>
      </c>
      <c r="AE17" s="62">
        <f>Tableau3[[#This Row],[DGH TOTALE]]-AD17</f>
        <v>38</v>
      </c>
      <c r="AF17" s="63">
        <f>Tableau3[[#This Row],[Heures supp.]]/Tableau3[[#This Row],[DGH TOTALE]]*100</f>
        <v>6.2913907284768218</v>
      </c>
      <c r="AG17" s="64">
        <v>11</v>
      </c>
      <c r="AI17" s="60">
        <f>Tableau3[[#This Row],[Dotation structurelle 2022]]-Tableau3[[#This Row],[Dont Marge d''autonomie (3h/ div)]]</f>
        <v>520</v>
      </c>
      <c r="AJ1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12</v>
      </c>
    </row>
    <row r="18" spans="1:36" ht="18" x14ac:dyDescent="0.2">
      <c r="A18" s="28" t="s">
        <v>79</v>
      </c>
      <c r="B18" s="57">
        <v>88.2</v>
      </c>
      <c r="C18" s="29" t="s">
        <v>80</v>
      </c>
      <c r="D18" s="30" t="s">
        <v>81</v>
      </c>
      <c r="E18" s="23">
        <v>268</v>
      </c>
      <c r="F18" s="24">
        <v>257</v>
      </c>
      <c r="G18" s="25">
        <v>70</v>
      </c>
      <c r="H18" s="20">
        <v>23.333333333333332</v>
      </c>
      <c r="I18" s="25">
        <v>63</v>
      </c>
      <c r="J18" s="20">
        <v>21</v>
      </c>
      <c r="K18" s="25">
        <v>48</v>
      </c>
      <c r="L18" s="20">
        <v>24</v>
      </c>
      <c r="M18" s="25">
        <v>76</v>
      </c>
      <c r="N18" s="20">
        <v>25.333333333333332</v>
      </c>
      <c r="O18" s="25">
        <v>0</v>
      </c>
      <c r="P18" s="31">
        <v>1</v>
      </c>
      <c r="Q18" s="25">
        <v>319</v>
      </c>
      <c r="R18" s="25">
        <v>33</v>
      </c>
      <c r="S18" s="27">
        <v>11</v>
      </c>
      <c r="T18" s="25">
        <v>0</v>
      </c>
      <c r="U18" s="25">
        <v>0</v>
      </c>
      <c r="V18" s="25">
        <v>0</v>
      </c>
      <c r="W18" s="25">
        <v>21</v>
      </c>
      <c r="X18" s="25">
        <v>0</v>
      </c>
      <c r="Y18" s="25">
        <v>0</v>
      </c>
      <c r="Z18" s="27">
        <v>0</v>
      </c>
      <c r="AA18" s="25">
        <v>13</v>
      </c>
      <c r="AB18" s="24">
        <f>Tableau3[[#This Row],[Territoire EP]]+AA18</f>
        <v>13</v>
      </c>
      <c r="AC18" s="62">
        <v>364</v>
      </c>
      <c r="AD18" s="62">
        <v>341</v>
      </c>
      <c r="AE18" s="62">
        <f>Tableau3[[#This Row],[DGH TOTALE]]-AD18</f>
        <v>23</v>
      </c>
      <c r="AF18" s="63">
        <f>Tableau3[[#This Row],[Heures supp.]]/Tableau3[[#This Row],[DGH TOTALE]]*100</f>
        <v>6.3186813186813184</v>
      </c>
      <c r="AG18" s="64">
        <v>6</v>
      </c>
      <c r="AI18" s="60">
        <f>Tableau3[[#This Row],[Dotation structurelle 2022]]-Tableau3[[#This Row],[Dont Marge d''autonomie (3h/ div)]]</f>
        <v>286</v>
      </c>
      <c r="AJ1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19" spans="1:36" ht="18" x14ac:dyDescent="0.2">
      <c r="A19" s="28" t="s">
        <v>82</v>
      </c>
      <c r="B19" s="57">
        <v>86.2</v>
      </c>
      <c r="C19" s="29" t="s">
        <v>83</v>
      </c>
      <c r="D19" s="30" t="s">
        <v>81</v>
      </c>
      <c r="E19" s="23">
        <v>233</v>
      </c>
      <c r="F19" s="24">
        <v>261</v>
      </c>
      <c r="G19" s="25">
        <v>76</v>
      </c>
      <c r="H19" s="20">
        <v>25.333333333333332</v>
      </c>
      <c r="I19" s="25">
        <v>66</v>
      </c>
      <c r="J19" s="20">
        <v>22</v>
      </c>
      <c r="K19" s="25">
        <v>53</v>
      </c>
      <c r="L19" s="20">
        <v>26.5</v>
      </c>
      <c r="M19" s="25">
        <v>66</v>
      </c>
      <c r="N19" s="20">
        <v>22</v>
      </c>
      <c r="O19" s="25">
        <v>0</v>
      </c>
      <c r="P19" s="31">
        <v>1</v>
      </c>
      <c r="Q19" s="25">
        <v>319</v>
      </c>
      <c r="R19" s="25">
        <v>33</v>
      </c>
      <c r="S19" s="27">
        <v>11</v>
      </c>
      <c r="T19" s="25">
        <v>0</v>
      </c>
      <c r="U19" s="25">
        <v>0</v>
      </c>
      <c r="V19" s="25">
        <v>18</v>
      </c>
      <c r="W19" s="25">
        <v>0</v>
      </c>
      <c r="X19" s="25">
        <v>9</v>
      </c>
      <c r="Y19" s="25">
        <v>33</v>
      </c>
      <c r="Z19" s="27">
        <v>25</v>
      </c>
      <c r="AA19" s="25">
        <v>14</v>
      </c>
      <c r="AB19" s="24">
        <f>Tableau3[[#This Row],[Territoire EP]]+AA19</f>
        <v>39</v>
      </c>
      <c r="AC19" s="62">
        <v>429</v>
      </c>
      <c r="AD19" s="62">
        <v>402</v>
      </c>
      <c r="AE19" s="62">
        <f>Tableau3[[#This Row],[DGH TOTALE]]-AD19</f>
        <v>27</v>
      </c>
      <c r="AF19" s="63">
        <f>Tableau3[[#This Row],[Heures supp.]]/Tableau3[[#This Row],[DGH TOTALE]]*100</f>
        <v>6.2937062937062942</v>
      </c>
      <c r="AG19" s="64">
        <v>7</v>
      </c>
      <c r="AI19" s="60">
        <f>Tableau3[[#This Row],[Dotation structurelle 2022]]-Tableau3[[#This Row],[Dont Marge d''autonomie (3h/ div)]]</f>
        <v>286</v>
      </c>
      <c r="AJ1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71</v>
      </c>
    </row>
    <row r="20" spans="1:36" ht="18" x14ac:dyDescent="0.2">
      <c r="A20" s="68" t="s">
        <v>84</v>
      </c>
      <c r="B20" s="69">
        <v>122</v>
      </c>
      <c r="C20" s="70" t="s">
        <v>85</v>
      </c>
      <c r="D20" s="71" t="s">
        <v>86</v>
      </c>
      <c r="E20" s="72">
        <v>553</v>
      </c>
      <c r="F20" s="73">
        <v>552</v>
      </c>
      <c r="G20" s="74">
        <v>141</v>
      </c>
      <c r="H20" s="75">
        <v>28.2</v>
      </c>
      <c r="I20" s="74">
        <v>144</v>
      </c>
      <c r="J20" s="75">
        <v>28.8</v>
      </c>
      <c r="K20" s="74">
        <v>143</v>
      </c>
      <c r="L20" s="75">
        <v>28.6</v>
      </c>
      <c r="M20" s="74">
        <v>124</v>
      </c>
      <c r="N20" s="75">
        <v>24.8</v>
      </c>
      <c r="O20" s="74">
        <v>0</v>
      </c>
      <c r="P20" s="76">
        <v>-1</v>
      </c>
      <c r="Q20" s="74">
        <v>580</v>
      </c>
      <c r="R20" s="74">
        <v>60</v>
      </c>
      <c r="S20" s="77">
        <v>15</v>
      </c>
      <c r="T20" s="74">
        <v>0</v>
      </c>
      <c r="U20" s="74">
        <v>21</v>
      </c>
      <c r="V20" s="74">
        <v>0</v>
      </c>
      <c r="W20" s="74">
        <v>0</v>
      </c>
      <c r="X20" s="74">
        <v>0</v>
      </c>
      <c r="Y20" s="74">
        <v>0</v>
      </c>
      <c r="Z20" s="77">
        <v>0</v>
      </c>
      <c r="AA20" s="74">
        <v>15</v>
      </c>
      <c r="AB20" s="73">
        <f>Tableau3[[#This Row],[Territoire EP]]+AA20</f>
        <v>15</v>
      </c>
      <c r="AC20" s="78">
        <v>631</v>
      </c>
      <c r="AD20" s="78">
        <v>581</v>
      </c>
      <c r="AE20" s="78">
        <f>Tableau3[[#This Row],[DGH TOTALE]]-AD20</f>
        <v>50</v>
      </c>
      <c r="AF20" s="84">
        <f>Tableau3[[#This Row],[Heures supp.]]/Tableau3[[#This Row],[DGH TOTALE]]*100</f>
        <v>7.9239302694136287</v>
      </c>
      <c r="AG20" s="75">
        <v>10</v>
      </c>
      <c r="AI20" s="60">
        <f>Tableau3[[#This Row],[Dotation structurelle 2022]]-Tableau3[[#This Row],[Dont Marge d''autonomie (3h/ div)]]</f>
        <v>520</v>
      </c>
      <c r="AJ2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21" spans="1:36" ht="18" x14ac:dyDescent="0.2">
      <c r="A21" s="28" t="s">
        <v>87</v>
      </c>
      <c r="B21" s="57">
        <v>138.30000000000001</v>
      </c>
      <c r="C21" s="29" t="s">
        <v>88</v>
      </c>
      <c r="D21" s="30" t="s">
        <v>86</v>
      </c>
      <c r="E21" s="23">
        <v>508</v>
      </c>
      <c r="F21" s="24">
        <v>475</v>
      </c>
      <c r="G21" s="25">
        <v>107</v>
      </c>
      <c r="H21" s="20">
        <v>26.75</v>
      </c>
      <c r="I21" s="25">
        <v>141</v>
      </c>
      <c r="J21" s="20">
        <v>28.2</v>
      </c>
      <c r="K21" s="25">
        <v>115</v>
      </c>
      <c r="L21" s="20">
        <v>28.75</v>
      </c>
      <c r="M21" s="25">
        <v>112</v>
      </c>
      <c r="N21" s="20">
        <v>28</v>
      </c>
      <c r="O21" s="25">
        <v>0</v>
      </c>
      <c r="P21" s="31">
        <v>0</v>
      </c>
      <c r="Q21" s="25">
        <v>493</v>
      </c>
      <c r="R21" s="25">
        <v>51</v>
      </c>
      <c r="S21" s="27">
        <v>12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7">
        <v>0</v>
      </c>
      <c r="AA21" s="25">
        <v>7</v>
      </c>
      <c r="AB21" s="24">
        <f>Tableau3[[#This Row],[Territoire EP]]+AA21</f>
        <v>7</v>
      </c>
      <c r="AC21" s="62">
        <v>512</v>
      </c>
      <c r="AD21" s="62">
        <v>471</v>
      </c>
      <c r="AE21" s="62">
        <f>Tableau3[[#This Row],[DGH TOTALE]]-AD21</f>
        <v>41</v>
      </c>
      <c r="AF21" s="63">
        <f>Tableau3[[#This Row],[Heures supp.]]/Tableau3[[#This Row],[DGH TOTALE]]*100</f>
        <v>8.0078125</v>
      </c>
      <c r="AG21" s="64">
        <v>9</v>
      </c>
      <c r="AI21" s="60">
        <f>Tableau3[[#This Row],[Dotation structurelle 2022]]-Tableau3[[#This Row],[Dont Marge d''autonomie (3h/ div)]]</f>
        <v>442</v>
      </c>
      <c r="AJ2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12</v>
      </c>
    </row>
    <row r="22" spans="1:36" ht="18" x14ac:dyDescent="0.2">
      <c r="A22" s="28" t="s">
        <v>89</v>
      </c>
      <c r="B22" s="57">
        <v>142</v>
      </c>
      <c r="C22" s="29" t="s">
        <v>90</v>
      </c>
      <c r="D22" s="30" t="s">
        <v>91</v>
      </c>
      <c r="E22" s="23">
        <v>748</v>
      </c>
      <c r="F22" s="24">
        <v>746</v>
      </c>
      <c r="G22" s="25">
        <v>200</v>
      </c>
      <c r="H22" s="20">
        <v>28.571428571428573</v>
      </c>
      <c r="I22" s="25">
        <v>177</v>
      </c>
      <c r="J22" s="20">
        <v>29.5</v>
      </c>
      <c r="K22" s="25">
        <v>193</v>
      </c>
      <c r="L22" s="20">
        <v>27.571428571428573</v>
      </c>
      <c r="M22" s="25">
        <v>176</v>
      </c>
      <c r="N22" s="20">
        <v>29.333333333333332</v>
      </c>
      <c r="O22" s="25">
        <v>0</v>
      </c>
      <c r="P22" s="31">
        <v>0</v>
      </c>
      <c r="Q22" s="25">
        <v>754</v>
      </c>
      <c r="R22" s="25">
        <v>78</v>
      </c>
      <c r="S22" s="27">
        <v>20</v>
      </c>
      <c r="T22" s="25">
        <v>0</v>
      </c>
      <c r="U22" s="25">
        <v>21</v>
      </c>
      <c r="V22" s="25">
        <v>0</v>
      </c>
      <c r="W22" s="25">
        <v>0</v>
      </c>
      <c r="X22" s="25">
        <v>0</v>
      </c>
      <c r="Y22" s="25">
        <v>0</v>
      </c>
      <c r="Z22" s="27">
        <v>0</v>
      </c>
      <c r="AA22" s="25">
        <v>9</v>
      </c>
      <c r="AB22" s="24">
        <f>Tableau3[[#This Row],[Territoire EP]]+AA22</f>
        <v>9</v>
      </c>
      <c r="AC22" s="62">
        <v>804</v>
      </c>
      <c r="AD22" s="62">
        <v>735</v>
      </c>
      <c r="AE22" s="62">
        <f>Tableau3[[#This Row],[DGH TOTALE]]-AD22</f>
        <v>69</v>
      </c>
      <c r="AF22" s="63">
        <f>Tableau3[[#This Row],[Heures supp.]]/Tableau3[[#This Row],[DGH TOTALE]]*100</f>
        <v>8.5820895522388057</v>
      </c>
      <c r="AG22" s="64">
        <v>12.5</v>
      </c>
      <c r="AI22" s="60">
        <f>Tableau3[[#This Row],[Dotation structurelle 2022]]-Tableau3[[#This Row],[Dont Marge d''autonomie (3h/ div)]]</f>
        <v>676</v>
      </c>
      <c r="AJ2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41</v>
      </c>
    </row>
    <row r="23" spans="1:36" ht="18" x14ac:dyDescent="0.2">
      <c r="A23" s="28" t="s">
        <v>92</v>
      </c>
      <c r="B23" s="57">
        <v>114.9</v>
      </c>
      <c r="C23" s="29" t="s">
        <v>93</v>
      </c>
      <c r="D23" s="30" t="s">
        <v>94</v>
      </c>
      <c r="E23" s="23">
        <v>432</v>
      </c>
      <c r="F23" s="24">
        <v>423</v>
      </c>
      <c r="G23" s="25">
        <v>106</v>
      </c>
      <c r="H23" s="20">
        <v>26.5</v>
      </c>
      <c r="I23" s="25">
        <v>122</v>
      </c>
      <c r="J23" s="20">
        <v>24.4</v>
      </c>
      <c r="K23" s="25">
        <v>111</v>
      </c>
      <c r="L23" s="20">
        <v>27.75</v>
      </c>
      <c r="M23" s="25">
        <v>84</v>
      </c>
      <c r="N23" s="20">
        <v>28</v>
      </c>
      <c r="O23" s="25">
        <v>0</v>
      </c>
      <c r="P23" s="31">
        <v>0</v>
      </c>
      <c r="Q23" s="25">
        <v>464</v>
      </c>
      <c r="R23" s="25">
        <v>48</v>
      </c>
      <c r="S23" s="27">
        <v>11</v>
      </c>
      <c r="T23" s="25">
        <v>0</v>
      </c>
      <c r="U23" s="25">
        <v>21</v>
      </c>
      <c r="V23" s="25">
        <v>18</v>
      </c>
      <c r="W23" s="25">
        <v>0</v>
      </c>
      <c r="X23" s="25">
        <v>0</v>
      </c>
      <c r="Y23" s="25">
        <v>0</v>
      </c>
      <c r="Z23" s="27">
        <v>0</v>
      </c>
      <c r="AA23" s="25">
        <v>14</v>
      </c>
      <c r="AB23" s="24">
        <f>Tableau3[[#This Row],[Territoire EP]]+AA23</f>
        <v>14</v>
      </c>
      <c r="AC23" s="62">
        <v>528</v>
      </c>
      <c r="AD23" s="62">
        <v>488</v>
      </c>
      <c r="AE23" s="62">
        <f>Tableau3[[#This Row],[DGH TOTALE]]-AD23</f>
        <v>40</v>
      </c>
      <c r="AF23" s="63">
        <f>Tableau3[[#This Row],[Heures supp.]]/Tableau3[[#This Row],[DGH TOTALE]]*100</f>
        <v>7.5757575757575761</v>
      </c>
      <c r="AG23" s="64">
        <v>7.5</v>
      </c>
      <c r="AI23" s="60">
        <f>Tableau3[[#This Row],[Dotation structurelle 2022]]-Tableau3[[#This Row],[Dont Marge d''autonomie (3h/ div)]]</f>
        <v>416</v>
      </c>
      <c r="AJ2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50</v>
      </c>
    </row>
    <row r="24" spans="1:36" ht="18" x14ac:dyDescent="0.2">
      <c r="A24" s="28" t="s">
        <v>95</v>
      </c>
      <c r="B24" s="57">
        <v>112.9</v>
      </c>
      <c r="C24" s="29" t="s">
        <v>96</v>
      </c>
      <c r="D24" s="30" t="s">
        <v>97</v>
      </c>
      <c r="E24" s="23">
        <v>535</v>
      </c>
      <c r="F24" s="24">
        <v>534</v>
      </c>
      <c r="G24" s="25">
        <v>133</v>
      </c>
      <c r="H24" s="20">
        <v>26.6</v>
      </c>
      <c r="I24" s="25">
        <v>150</v>
      </c>
      <c r="J24" s="20">
        <v>30</v>
      </c>
      <c r="K24" s="25">
        <v>132</v>
      </c>
      <c r="L24" s="20">
        <v>26.4</v>
      </c>
      <c r="M24" s="25">
        <v>119</v>
      </c>
      <c r="N24" s="20">
        <v>29.75</v>
      </c>
      <c r="O24" s="25">
        <v>0</v>
      </c>
      <c r="P24" s="31">
        <v>-1</v>
      </c>
      <c r="Q24" s="25">
        <v>551</v>
      </c>
      <c r="R24" s="25">
        <v>57</v>
      </c>
      <c r="S24" s="27">
        <v>11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7">
        <v>0</v>
      </c>
      <c r="AA24" s="25">
        <v>18</v>
      </c>
      <c r="AB24" s="24">
        <f>Tableau3[[#This Row],[Territoire EP]]+AA24</f>
        <v>18</v>
      </c>
      <c r="AC24" s="62">
        <v>580</v>
      </c>
      <c r="AD24" s="62">
        <v>522</v>
      </c>
      <c r="AE24" s="62">
        <f>Tableau3[[#This Row],[DGH TOTALE]]-AD24</f>
        <v>58</v>
      </c>
      <c r="AF24" s="63">
        <f>Tableau3[[#This Row],[Heures supp.]]/Tableau3[[#This Row],[DGH TOTALE]]*100</f>
        <v>10</v>
      </c>
      <c r="AG24" s="64">
        <v>8</v>
      </c>
      <c r="AI24" s="60">
        <f>Tableau3[[#This Row],[Dotation structurelle 2022]]-Tableau3[[#This Row],[Dont Marge d''autonomie (3h/ div)]]</f>
        <v>494</v>
      </c>
      <c r="AJ2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25" spans="1:36" ht="18" x14ac:dyDescent="0.2">
      <c r="A25" s="28" t="s">
        <v>98</v>
      </c>
      <c r="B25" s="57">
        <v>119.4</v>
      </c>
      <c r="C25" s="29" t="s">
        <v>99</v>
      </c>
      <c r="D25" s="30" t="s">
        <v>97</v>
      </c>
      <c r="E25" s="23">
        <v>737</v>
      </c>
      <c r="F25" s="24">
        <v>722</v>
      </c>
      <c r="G25" s="25">
        <v>170</v>
      </c>
      <c r="H25" s="20">
        <v>28.333333333333332</v>
      </c>
      <c r="I25" s="25">
        <v>188</v>
      </c>
      <c r="J25" s="20">
        <v>26.857142857142858</v>
      </c>
      <c r="K25" s="25">
        <v>181</v>
      </c>
      <c r="L25" s="20">
        <v>25.857142857142858</v>
      </c>
      <c r="M25" s="25">
        <v>183</v>
      </c>
      <c r="N25" s="20">
        <v>26.142857142857142</v>
      </c>
      <c r="O25" s="25">
        <v>0</v>
      </c>
      <c r="P25" s="31">
        <v>0</v>
      </c>
      <c r="Q25" s="25">
        <v>783</v>
      </c>
      <c r="R25" s="25">
        <v>81</v>
      </c>
      <c r="S25" s="27">
        <v>19</v>
      </c>
      <c r="T25" s="25">
        <v>0</v>
      </c>
      <c r="U25" s="25">
        <v>21</v>
      </c>
      <c r="V25" s="25">
        <v>0</v>
      </c>
      <c r="W25" s="25">
        <v>0</v>
      </c>
      <c r="X25" s="25">
        <v>0</v>
      </c>
      <c r="Y25" s="25">
        <v>0</v>
      </c>
      <c r="Z25" s="27">
        <v>0</v>
      </c>
      <c r="AA25" s="25">
        <v>21</v>
      </c>
      <c r="AB25" s="24">
        <f>Tableau3[[#This Row],[Territoire EP]]+AA25</f>
        <v>21</v>
      </c>
      <c r="AC25" s="62">
        <v>844</v>
      </c>
      <c r="AD25" s="62">
        <v>780</v>
      </c>
      <c r="AE25" s="62">
        <f>Tableau3[[#This Row],[DGH TOTALE]]-AD25</f>
        <v>64</v>
      </c>
      <c r="AF25" s="63">
        <f>Tableau3[[#This Row],[Heures supp.]]/Tableau3[[#This Row],[DGH TOTALE]]*100</f>
        <v>7.5829383886255926</v>
      </c>
      <c r="AG25" s="64">
        <v>13</v>
      </c>
      <c r="AI25" s="60">
        <f>Tableau3[[#This Row],[Dotation structurelle 2022]]-Tableau3[[#This Row],[Dont Marge d''autonomie (3h/ div)]]</f>
        <v>702</v>
      </c>
      <c r="AJ2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26" spans="1:36" ht="18" x14ac:dyDescent="0.2">
      <c r="A26" s="28" t="s">
        <v>100</v>
      </c>
      <c r="B26" s="57">
        <v>108.7</v>
      </c>
      <c r="C26" s="29" t="s">
        <v>101</v>
      </c>
      <c r="D26" s="30" t="s">
        <v>97</v>
      </c>
      <c r="E26" s="23">
        <v>775</v>
      </c>
      <c r="F26" s="24">
        <v>769</v>
      </c>
      <c r="G26" s="25">
        <v>188</v>
      </c>
      <c r="H26" s="20">
        <v>26.857142857142858</v>
      </c>
      <c r="I26" s="25">
        <v>192</v>
      </c>
      <c r="J26" s="20">
        <v>27.428571428571427</v>
      </c>
      <c r="K26" s="25">
        <v>203</v>
      </c>
      <c r="L26" s="20">
        <v>29</v>
      </c>
      <c r="M26" s="25">
        <v>186</v>
      </c>
      <c r="N26" s="20">
        <v>26.571428571428573</v>
      </c>
      <c r="O26" s="25">
        <v>0</v>
      </c>
      <c r="P26" s="31">
        <v>1</v>
      </c>
      <c r="Q26" s="25">
        <v>812</v>
      </c>
      <c r="R26" s="25">
        <v>84</v>
      </c>
      <c r="S26" s="27">
        <v>19</v>
      </c>
      <c r="T26" s="25">
        <v>0</v>
      </c>
      <c r="U26" s="25">
        <v>21</v>
      </c>
      <c r="V26" s="25">
        <v>18</v>
      </c>
      <c r="W26" s="25">
        <v>0</v>
      </c>
      <c r="X26" s="25">
        <v>0</v>
      </c>
      <c r="Y26" s="25">
        <v>0</v>
      </c>
      <c r="Z26" s="27">
        <v>0</v>
      </c>
      <c r="AA26" s="25">
        <v>29</v>
      </c>
      <c r="AB26" s="24">
        <f>Tableau3[[#This Row],[Territoire EP]]+AA26</f>
        <v>29</v>
      </c>
      <c r="AC26" s="62">
        <v>899</v>
      </c>
      <c r="AD26" s="62">
        <v>804</v>
      </c>
      <c r="AE26" s="62">
        <f>Tableau3[[#This Row],[DGH TOTALE]]-AD26</f>
        <v>95</v>
      </c>
      <c r="AF26" s="63">
        <f>Tableau3[[#This Row],[Heures supp.]]/Tableau3[[#This Row],[DGH TOTALE]]*100</f>
        <v>10.567296996662959</v>
      </c>
      <c r="AG26" s="64">
        <v>12</v>
      </c>
      <c r="AI26" s="60">
        <f>Tableau3[[#This Row],[Dotation structurelle 2022]]-Tableau3[[#This Row],[Dont Marge d''autonomie (3h/ div)]]</f>
        <v>728</v>
      </c>
      <c r="AJ2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58</v>
      </c>
    </row>
    <row r="27" spans="1:36" ht="18" x14ac:dyDescent="0.2">
      <c r="A27" s="68" t="s">
        <v>102</v>
      </c>
      <c r="B27" s="69">
        <v>127.6</v>
      </c>
      <c r="C27" s="70" t="s">
        <v>103</v>
      </c>
      <c r="D27" s="71" t="s">
        <v>104</v>
      </c>
      <c r="E27" s="72">
        <v>472</v>
      </c>
      <c r="F27" s="73">
        <v>442</v>
      </c>
      <c r="G27" s="74">
        <v>114</v>
      </c>
      <c r="H27" s="75">
        <v>28.5</v>
      </c>
      <c r="I27" s="74">
        <v>110</v>
      </c>
      <c r="J27" s="75">
        <v>27.5</v>
      </c>
      <c r="K27" s="74">
        <v>106</v>
      </c>
      <c r="L27" s="75">
        <v>26.5</v>
      </c>
      <c r="M27" s="74">
        <v>112</v>
      </c>
      <c r="N27" s="75">
        <v>28</v>
      </c>
      <c r="O27" s="74">
        <v>0</v>
      </c>
      <c r="P27" s="76">
        <v>-2</v>
      </c>
      <c r="Q27" s="74">
        <v>464</v>
      </c>
      <c r="R27" s="74">
        <v>48</v>
      </c>
      <c r="S27" s="77">
        <v>11</v>
      </c>
      <c r="T27" s="74">
        <v>0</v>
      </c>
      <c r="U27" s="74">
        <v>21</v>
      </c>
      <c r="V27" s="74">
        <v>0</v>
      </c>
      <c r="W27" s="74">
        <v>0</v>
      </c>
      <c r="X27" s="74">
        <v>0</v>
      </c>
      <c r="Y27" s="74">
        <v>0</v>
      </c>
      <c r="Z27" s="77">
        <v>0</v>
      </c>
      <c r="AA27" s="74">
        <v>10</v>
      </c>
      <c r="AB27" s="73">
        <f>Tableau3[[#This Row],[Territoire EP]]+AA27</f>
        <v>10</v>
      </c>
      <c r="AC27" s="78">
        <v>506</v>
      </c>
      <c r="AD27" s="78">
        <v>466</v>
      </c>
      <c r="AE27" s="78">
        <f>Tableau3[[#This Row],[DGH TOTALE]]-AD27</f>
        <v>40</v>
      </c>
      <c r="AF27" s="84">
        <f>Tableau3[[#This Row],[Heures supp.]]/Tableau3[[#This Row],[DGH TOTALE]]*100</f>
        <v>7.9051383399209492</v>
      </c>
      <c r="AG27" s="75">
        <v>8.5</v>
      </c>
      <c r="AI27" s="60">
        <f>Tableau3[[#This Row],[Dotation structurelle 2022]]-Tableau3[[#This Row],[Dont Marge d''autonomie (3h/ div)]]</f>
        <v>416</v>
      </c>
      <c r="AJ2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28" spans="1:36" ht="18" x14ac:dyDescent="0.2">
      <c r="A28" s="28" t="s">
        <v>105</v>
      </c>
      <c r="B28" s="57">
        <v>120.9</v>
      </c>
      <c r="C28" s="29" t="s">
        <v>106</v>
      </c>
      <c r="D28" s="30" t="s">
        <v>107</v>
      </c>
      <c r="E28" s="23">
        <v>476</v>
      </c>
      <c r="F28" s="24">
        <v>486</v>
      </c>
      <c r="G28" s="25">
        <v>119</v>
      </c>
      <c r="H28" s="20">
        <v>29.75</v>
      </c>
      <c r="I28" s="25">
        <v>118</v>
      </c>
      <c r="J28" s="20">
        <v>29.5</v>
      </c>
      <c r="K28" s="25">
        <v>116</v>
      </c>
      <c r="L28" s="20">
        <v>29</v>
      </c>
      <c r="M28" s="25">
        <v>133</v>
      </c>
      <c r="N28" s="20">
        <v>26.6</v>
      </c>
      <c r="O28" s="25">
        <v>0</v>
      </c>
      <c r="P28" s="31">
        <v>0</v>
      </c>
      <c r="Q28" s="25">
        <v>493</v>
      </c>
      <c r="R28" s="25">
        <v>51</v>
      </c>
      <c r="S28" s="27">
        <v>11</v>
      </c>
      <c r="T28" s="25">
        <v>0</v>
      </c>
      <c r="U28" s="25">
        <v>21</v>
      </c>
      <c r="V28" s="25">
        <v>0</v>
      </c>
      <c r="W28" s="25">
        <v>0</v>
      </c>
      <c r="X28" s="25">
        <v>0</v>
      </c>
      <c r="Y28" s="25">
        <v>0</v>
      </c>
      <c r="Z28" s="27">
        <v>0</v>
      </c>
      <c r="AA28" s="25">
        <v>13</v>
      </c>
      <c r="AB28" s="24">
        <f>Tableau3[[#This Row],[Territoire EP]]+AA28</f>
        <v>13</v>
      </c>
      <c r="AC28" s="62">
        <v>538</v>
      </c>
      <c r="AD28" s="62">
        <v>500</v>
      </c>
      <c r="AE28" s="62">
        <f>Tableau3[[#This Row],[DGH TOTALE]]-AD28</f>
        <v>38</v>
      </c>
      <c r="AF28" s="63">
        <f>Tableau3[[#This Row],[Heures supp.]]/Tableau3[[#This Row],[DGH TOTALE]]*100</f>
        <v>7.0631970260223049</v>
      </c>
      <c r="AG28" s="64">
        <v>8</v>
      </c>
      <c r="AI28" s="60">
        <f>Tableau3[[#This Row],[Dotation structurelle 2022]]-Tableau3[[#This Row],[Dont Marge d''autonomie (3h/ div)]]</f>
        <v>442</v>
      </c>
      <c r="AJ2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29" spans="1:36" ht="18" x14ac:dyDescent="0.2">
      <c r="A29" s="28" t="s">
        <v>108</v>
      </c>
      <c r="B29" s="57">
        <v>124.7</v>
      </c>
      <c r="C29" s="29" t="s">
        <v>109</v>
      </c>
      <c r="D29" s="30" t="s">
        <v>110</v>
      </c>
      <c r="E29" s="23">
        <v>543</v>
      </c>
      <c r="F29" s="24">
        <v>520</v>
      </c>
      <c r="G29" s="25">
        <v>117</v>
      </c>
      <c r="H29" s="20">
        <v>29.25</v>
      </c>
      <c r="I29" s="25">
        <v>130</v>
      </c>
      <c r="J29" s="20">
        <v>26</v>
      </c>
      <c r="K29" s="25">
        <v>138</v>
      </c>
      <c r="L29" s="20">
        <v>27.6</v>
      </c>
      <c r="M29" s="25">
        <v>135</v>
      </c>
      <c r="N29" s="20">
        <v>27</v>
      </c>
      <c r="O29" s="25">
        <v>0</v>
      </c>
      <c r="P29" s="31">
        <v>-1</v>
      </c>
      <c r="Q29" s="25">
        <v>551</v>
      </c>
      <c r="R29" s="25">
        <v>57</v>
      </c>
      <c r="S29" s="27">
        <v>15</v>
      </c>
      <c r="T29" s="25">
        <v>0</v>
      </c>
      <c r="U29" s="25">
        <v>21</v>
      </c>
      <c r="V29" s="25">
        <v>0</v>
      </c>
      <c r="W29" s="25">
        <v>0</v>
      </c>
      <c r="X29" s="25">
        <v>0</v>
      </c>
      <c r="Y29" s="25">
        <v>0</v>
      </c>
      <c r="Z29" s="27">
        <v>0</v>
      </c>
      <c r="AA29" s="25">
        <v>13</v>
      </c>
      <c r="AB29" s="24">
        <f>Tableau3[[#This Row],[Territoire EP]]+AA29</f>
        <v>13</v>
      </c>
      <c r="AC29" s="62">
        <v>600</v>
      </c>
      <c r="AD29" s="62">
        <v>562</v>
      </c>
      <c r="AE29" s="62">
        <f>Tableau3[[#This Row],[DGH TOTALE]]-AD29</f>
        <v>38</v>
      </c>
      <c r="AF29" s="63">
        <f>Tableau3[[#This Row],[Heures supp.]]/Tableau3[[#This Row],[DGH TOTALE]]*100</f>
        <v>6.3333333333333339</v>
      </c>
      <c r="AG29" s="64">
        <v>10</v>
      </c>
      <c r="AI29" s="60">
        <f>Tableau3[[#This Row],[Dotation structurelle 2022]]-Tableau3[[#This Row],[Dont Marge d''autonomie (3h/ div)]]</f>
        <v>494</v>
      </c>
      <c r="AJ2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30" spans="1:36" ht="18" x14ac:dyDescent="0.2">
      <c r="A30" s="28" t="s">
        <v>111</v>
      </c>
      <c r="B30" s="57">
        <v>114.2</v>
      </c>
      <c r="C30" s="29" t="s">
        <v>112</v>
      </c>
      <c r="D30" s="30" t="s">
        <v>110</v>
      </c>
      <c r="E30" s="23">
        <v>538</v>
      </c>
      <c r="F30" s="24">
        <v>542</v>
      </c>
      <c r="G30" s="25">
        <v>121</v>
      </c>
      <c r="H30" s="20">
        <v>24.2</v>
      </c>
      <c r="I30" s="25">
        <v>145</v>
      </c>
      <c r="J30" s="20">
        <v>29</v>
      </c>
      <c r="K30" s="25">
        <v>139</v>
      </c>
      <c r="L30" s="20">
        <v>27.8</v>
      </c>
      <c r="M30" s="25">
        <v>137</v>
      </c>
      <c r="N30" s="20">
        <v>27.4</v>
      </c>
      <c r="O30" s="25">
        <v>0</v>
      </c>
      <c r="P30" s="31">
        <v>1</v>
      </c>
      <c r="Q30" s="25">
        <v>580</v>
      </c>
      <c r="R30" s="25">
        <v>60</v>
      </c>
      <c r="S30" s="27">
        <v>15</v>
      </c>
      <c r="T30" s="25">
        <v>0</v>
      </c>
      <c r="U30" s="25">
        <v>21</v>
      </c>
      <c r="V30" s="25">
        <v>0</v>
      </c>
      <c r="W30" s="25">
        <v>21</v>
      </c>
      <c r="X30" s="25">
        <v>0</v>
      </c>
      <c r="Y30" s="25">
        <v>0</v>
      </c>
      <c r="Z30" s="27">
        <v>0</v>
      </c>
      <c r="AA30" s="25">
        <v>18</v>
      </c>
      <c r="AB30" s="24">
        <f>Tableau3[[#This Row],[Territoire EP]]+AA30</f>
        <v>18</v>
      </c>
      <c r="AC30" s="62">
        <v>655</v>
      </c>
      <c r="AD30" s="62">
        <v>610</v>
      </c>
      <c r="AE30" s="62">
        <f>Tableau3[[#This Row],[DGH TOTALE]]-AD30</f>
        <v>45</v>
      </c>
      <c r="AF30" s="63">
        <f>Tableau3[[#This Row],[Heures supp.]]/Tableau3[[#This Row],[DGH TOTALE]]*100</f>
        <v>6.8702290076335881</v>
      </c>
      <c r="AG30" s="64">
        <v>9</v>
      </c>
      <c r="AI30" s="60">
        <f>Tableau3[[#This Row],[Dotation structurelle 2022]]-Tableau3[[#This Row],[Dont Marge d''autonomie (3h/ div)]]</f>
        <v>520</v>
      </c>
      <c r="AJ3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57</v>
      </c>
    </row>
    <row r="31" spans="1:36" ht="18" x14ac:dyDescent="0.2">
      <c r="A31" s="28" t="s">
        <v>113</v>
      </c>
      <c r="B31" s="57">
        <v>115.9</v>
      </c>
      <c r="C31" s="29" t="s">
        <v>114</v>
      </c>
      <c r="D31" s="30" t="s">
        <v>115</v>
      </c>
      <c r="E31" s="23">
        <v>645</v>
      </c>
      <c r="F31" s="24">
        <v>623</v>
      </c>
      <c r="G31" s="25">
        <v>131</v>
      </c>
      <c r="H31" s="20">
        <v>26.2</v>
      </c>
      <c r="I31" s="25">
        <v>163</v>
      </c>
      <c r="J31" s="20">
        <v>27.166666666666668</v>
      </c>
      <c r="K31" s="25">
        <v>155</v>
      </c>
      <c r="L31" s="20">
        <v>25.833333333333332</v>
      </c>
      <c r="M31" s="25">
        <v>151</v>
      </c>
      <c r="N31" s="20">
        <v>25.166666666666668</v>
      </c>
      <c r="O31" s="25">
        <v>23</v>
      </c>
      <c r="P31" s="31">
        <v>0</v>
      </c>
      <c r="Q31" s="25">
        <v>702</v>
      </c>
      <c r="R31" s="25">
        <v>69</v>
      </c>
      <c r="S31" s="27">
        <v>16</v>
      </c>
      <c r="T31" s="25">
        <v>0</v>
      </c>
      <c r="U31" s="25">
        <v>21</v>
      </c>
      <c r="V31" s="25">
        <v>0</v>
      </c>
      <c r="W31" s="25">
        <v>0</v>
      </c>
      <c r="X31" s="25">
        <v>0</v>
      </c>
      <c r="Y31" s="25">
        <v>0</v>
      </c>
      <c r="Z31" s="27">
        <v>0</v>
      </c>
      <c r="AA31" s="25">
        <v>20</v>
      </c>
      <c r="AB31" s="24">
        <f>Tableau3[[#This Row],[Territoire EP]]+AA31</f>
        <v>20</v>
      </c>
      <c r="AC31" s="62">
        <v>759</v>
      </c>
      <c r="AD31" s="62">
        <v>684</v>
      </c>
      <c r="AE31" s="62">
        <f>Tableau3[[#This Row],[DGH TOTALE]]-AD31</f>
        <v>75</v>
      </c>
      <c r="AF31" s="63">
        <f>Tableau3[[#This Row],[Heures supp.]]/Tableau3[[#This Row],[DGH TOTALE]]*100</f>
        <v>9.8814229249011856</v>
      </c>
      <c r="AG31" s="64">
        <v>11</v>
      </c>
      <c r="AI31" s="60">
        <f>Tableau3[[#This Row],[Dotation structurelle 2022]]-Tableau3[[#This Row],[Dont Marge d''autonomie (3h/ div)]]</f>
        <v>633</v>
      </c>
      <c r="AJ3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32" spans="1:36" ht="18" x14ac:dyDescent="0.2">
      <c r="A32" s="28" t="s">
        <v>116</v>
      </c>
      <c r="B32" s="57">
        <v>148.5</v>
      </c>
      <c r="C32" s="29" t="s">
        <v>117</v>
      </c>
      <c r="D32" s="30" t="s">
        <v>118</v>
      </c>
      <c r="E32" s="23">
        <v>592</v>
      </c>
      <c r="F32" s="24">
        <v>570</v>
      </c>
      <c r="G32" s="25">
        <v>149</v>
      </c>
      <c r="H32" s="20">
        <v>29.8</v>
      </c>
      <c r="I32" s="25">
        <v>134</v>
      </c>
      <c r="J32" s="20">
        <v>26.8</v>
      </c>
      <c r="K32" s="25">
        <v>146</v>
      </c>
      <c r="L32" s="20">
        <v>29.2</v>
      </c>
      <c r="M32" s="25">
        <v>141</v>
      </c>
      <c r="N32" s="20">
        <v>28.2</v>
      </c>
      <c r="O32" s="25">
        <v>0</v>
      </c>
      <c r="P32" s="31">
        <v>-1</v>
      </c>
      <c r="Q32" s="25">
        <v>580</v>
      </c>
      <c r="R32" s="25">
        <v>60</v>
      </c>
      <c r="S32" s="27">
        <v>15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7">
        <v>0</v>
      </c>
      <c r="AA32" s="25">
        <v>4</v>
      </c>
      <c r="AB32" s="24">
        <f>Tableau3[[#This Row],[Territoire EP]]+AA32</f>
        <v>4</v>
      </c>
      <c r="AC32" s="62">
        <v>599</v>
      </c>
      <c r="AD32" s="62">
        <v>551</v>
      </c>
      <c r="AE32" s="62">
        <f>Tableau3[[#This Row],[DGH TOTALE]]-AD32</f>
        <v>48</v>
      </c>
      <c r="AF32" s="63">
        <f>Tableau3[[#This Row],[Heures supp.]]/Tableau3[[#This Row],[DGH TOTALE]]*100</f>
        <v>8.013355592654424</v>
      </c>
      <c r="AG32" s="64">
        <v>9</v>
      </c>
      <c r="AI32" s="60">
        <f>Tableau3[[#This Row],[Dotation structurelle 2022]]-Tableau3[[#This Row],[Dont Marge d''autonomie (3h/ div)]]</f>
        <v>520</v>
      </c>
      <c r="AJ3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15</v>
      </c>
    </row>
    <row r="33" spans="1:36" ht="18" x14ac:dyDescent="0.2">
      <c r="A33" s="68" t="s">
        <v>119</v>
      </c>
      <c r="B33" s="69">
        <v>113</v>
      </c>
      <c r="C33" s="70" t="s">
        <v>120</v>
      </c>
      <c r="D33" s="71" t="s">
        <v>121</v>
      </c>
      <c r="E33" s="72">
        <v>562</v>
      </c>
      <c r="F33" s="73">
        <v>564</v>
      </c>
      <c r="G33" s="74">
        <v>150</v>
      </c>
      <c r="H33" s="75">
        <v>30</v>
      </c>
      <c r="I33" s="74">
        <v>128</v>
      </c>
      <c r="J33" s="75">
        <v>25.6</v>
      </c>
      <c r="K33" s="74">
        <v>137</v>
      </c>
      <c r="L33" s="75">
        <v>27.4</v>
      </c>
      <c r="M33" s="74">
        <v>149</v>
      </c>
      <c r="N33" s="75">
        <v>29.8</v>
      </c>
      <c r="O33" s="74">
        <v>0</v>
      </c>
      <c r="P33" s="76">
        <v>-1</v>
      </c>
      <c r="Q33" s="74">
        <v>580</v>
      </c>
      <c r="R33" s="74">
        <v>60</v>
      </c>
      <c r="S33" s="77">
        <v>16</v>
      </c>
      <c r="T33" s="74">
        <v>0</v>
      </c>
      <c r="U33" s="74">
        <v>21</v>
      </c>
      <c r="V33" s="74">
        <v>0</v>
      </c>
      <c r="W33" s="74">
        <v>0</v>
      </c>
      <c r="X33" s="74">
        <v>0</v>
      </c>
      <c r="Y33" s="74">
        <v>0</v>
      </c>
      <c r="Z33" s="77">
        <v>0</v>
      </c>
      <c r="AA33" s="74">
        <v>19</v>
      </c>
      <c r="AB33" s="73">
        <f>Tableau3[[#This Row],[Territoire EP]]+AA33</f>
        <v>19</v>
      </c>
      <c r="AC33" s="78">
        <v>636</v>
      </c>
      <c r="AD33" s="78">
        <v>581</v>
      </c>
      <c r="AE33" s="78">
        <f>Tableau3[[#This Row],[DGH TOTALE]]-AD33</f>
        <v>55</v>
      </c>
      <c r="AF33" s="79">
        <f>Tableau3[[#This Row],[Heures supp.]]/Tableau3[[#This Row],[DGH TOTALE]]*100</f>
        <v>8.6477987421383649</v>
      </c>
      <c r="AG33" s="75">
        <v>9.5</v>
      </c>
      <c r="AI33" s="60">
        <f>Tableau3[[#This Row],[Dotation structurelle 2022]]-Tableau3[[#This Row],[Dont Marge d''autonomie (3h/ div)]]</f>
        <v>520</v>
      </c>
      <c r="AJ3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34" spans="1:36" ht="18" x14ac:dyDescent="0.2">
      <c r="A34" s="28" t="s">
        <v>122</v>
      </c>
      <c r="B34" s="57">
        <v>121</v>
      </c>
      <c r="C34" s="29" t="s">
        <v>123</v>
      </c>
      <c r="D34" s="30" t="s">
        <v>124</v>
      </c>
      <c r="E34" s="23">
        <v>489</v>
      </c>
      <c r="F34" s="24">
        <v>527</v>
      </c>
      <c r="G34" s="25">
        <v>166</v>
      </c>
      <c r="H34" s="20">
        <v>27.666666666666668</v>
      </c>
      <c r="I34" s="25">
        <v>115</v>
      </c>
      <c r="J34" s="20">
        <v>28.75</v>
      </c>
      <c r="K34" s="25">
        <v>106</v>
      </c>
      <c r="L34" s="20">
        <v>26.5</v>
      </c>
      <c r="M34" s="25">
        <v>140</v>
      </c>
      <c r="N34" s="20">
        <v>28</v>
      </c>
      <c r="O34" s="25">
        <v>0</v>
      </c>
      <c r="P34" s="31">
        <v>2</v>
      </c>
      <c r="Q34" s="25">
        <v>551</v>
      </c>
      <c r="R34" s="25">
        <v>57</v>
      </c>
      <c r="S34" s="27">
        <v>12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7">
        <v>0</v>
      </c>
      <c r="AA34" s="25">
        <v>15</v>
      </c>
      <c r="AB34" s="24">
        <f>Tableau3[[#This Row],[Territoire EP]]+AA34</f>
        <v>15</v>
      </c>
      <c r="AC34" s="62">
        <v>578</v>
      </c>
      <c r="AD34" s="62">
        <v>523</v>
      </c>
      <c r="AE34" s="62">
        <f>Tableau3[[#This Row],[DGH TOTALE]]-AD34</f>
        <v>55</v>
      </c>
      <c r="AF34" s="63">
        <f>Tableau3[[#This Row],[Heures supp.]]/Tableau3[[#This Row],[DGH TOTALE]]*100</f>
        <v>9.5155709342560559</v>
      </c>
      <c r="AG34" s="64">
        <v>9</v>
      </c>
      <c r="AI34" s="60">
        <f>Tableau3[[#This Row],[Dotation structurelle 2022]]-Tableau3[[#This Row],[Dont Marge d''autonomie (3h/ div)]]</f>
        <v>494</v>
      </c>
      <c r="AJ3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12</v>
      </c>
    </row>
    <row r="35" spans="1:36" ht="18" x14ac:dyDescent="0.2">
      <c r="A35" s="28" t="s">
        <v>125</v>
      </c>
      <c r="B35" s="57">
        <v>111</v>
      </c>
      <c r="C35" s="29" t="s">
        <v>126</v>
      </c>
      <c r="D35" s="30" t="s">
        <v>127</v>
      </c>
      <c r="E35" s="23">
        <v>637</v>
      </c>
      <c r="F35" s="24">
        <v>632</v>
      </c>
      <c r="G35" s="25">
        <v>154</v>
      </c>
      <c r="H35" s="20">
        <v>25.666666666666668</v>
      </c>
      <c r="I35" s="25">
        <v>145</v>
      </c>
      <c r="J35" s="20">
        <v>29</v>
      </c>
      <c r="K35" s="25">
        <v>179</v>
      </c>
      <c r="L35" s="20">
        <v>29.833333333333332</v>
      </c>
      <c r="M35" s="25">
        <v>154</v>
      </c>
      <c r="N35" s="20">
        <v>25.666666666666668</v>
      </c>
      <c r="O35" s="25">
        <v>0</v>
      </c>
      <c r="P35" s="31">
        <v>0</v>
      </c>
      <c r="Q35" s="25">
        <v>667</v>
      </c>
      <c r="R35" s="25">
        <v>69</v>
      </c>
      <c r="S35" s="27">
        <v>16</v>
      </c>
      <c r="T35" s="25">
        <v>0</v>
      </c>
      <c r="U35" s="25">
        <v>21</v>
      </c>
      <c r="V35" s="25">
        <v>0</v>
      </c>
      <c r="W35" s="25">
        <v>0</v>
      </c>
      <c r="X35" s="25">
        <v>0</v>
      </c>
      <c r="Y35" s="25">
        <v>0</v>
      </c>
      <c r="Z35" s="27">
        <v>0</v>
      </c>
      <c r="AA35" s="25">
        <v>23</v>
      </c>
      <c r="AB35" s="24">
        <f>Tableau3[[#This Row],[Territoire EP]]+AA35</f>
        <v>23</v>
      </c>
      <c r="AC35" s="62">
        <v>727</v>
      </c>
      <c r="AD35" s="62">
        <v>665</v>
      </c>
      <c r="AE35" s="62">
        <f>Tableau3[[#This Row],[DGH TOTALE]]-AD35</f>
        <v>62</v>
      </c>
      <c r="AF35" s="63">
        <f>Tableau3[[#This Row],[Heures supp.]]/Tableau3[[#This Row],[DGH TOTALE]]*100</f>
        <v>8.5281980742778547</v>
      </c>
      <c r="AG35" s="64">
        <v>10.5</v>
      </c>
      <c r="AI35" s="60">
        <f>Tableau3[[#This Row],[Dotation structurelle 2022]]-Tableau3[[#This Row],[Dont Marge d''autonomie (3h/ div)]]</f>
        <v>598</v>
      </c>
      <c r="AJ3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36" spans="1:36" ht="18" x14ac:dyDescent="0.2">
      <c r="A36" s="28" t="s">
        <v>128</v>
      </c>
      <c r="B36" s="57">
        <v>111.6</v>
      </c>
      <c r="C36" s="29" t="s">
        <v>129</v>
      </c>
      <c r="D36" s="30" t="s">
        <v>130</v>
      </c>
      <c r="E36" s="23">
        <v>369</v>
      </c>
      <c r="F36" s="24">
        <v>338</v>
      </c>
      <c r="G36" s="25">
        <v>72</v>
      </c>
      <c r="H36" s="20">
        <v>24</v>
      </c>
      <c r="I36" s="25">
        <v>86</v>
      </c>
      <c r="J36" s="20">
        <v>28.666666666666668</v>
      </c>
      <c r="K36" s="25">
        <v>93</v>
      </c>
      <c r="L36" s="20">
        <v>23.25</v>
      </c>
      <c r="M36" s="25">
        <v>87</v>
      </c>
      <c r="N36" s="20">
        <v>29</v>
      </c>
      <c r="O36" s="25">
        <v>0</v>
      </c>
      <c r="P36" s="31">
        <v>-2</v>
      </c>
      <c r="Q36" s="25">
        <v>377</v>
      </c>
      <c r="R36" s="25">
        <v>39</v>
      </c>
      <c r="S36" s="27">
        <v>11</v>
      </c>
      <c r="T36" s="25">
        <v>0</v>
      </c>
      <c r="U36" s="25">
        <v>21</v>
      </c>
      <c r="V36" s="25">
        <v>0</v>
      </c>
      <c r="W36" s="25">
        <v>0</v>
      </c>
      <c r="X36" s="25">
        <v>0</v>
      </c>
      <c r="Y36" s="25">
        <v>0</v>
      </c>
      <c r="Z36" s="27">
        <v>0</v>
      </c>
      <c r="AA36" s="25">
        <v>12</v>
      </c>
      <c r="AB36" s="24">
        <f>Tableau3[[#This Row],[Territoire EP]]+AA36</f>
        <v>12</v>
      </c>
      <c r="AC36" s="62">
        <v>421</v>
      </c>
      <c r="AD36" s="62">
        <v>389</v>
      </c>
      <c r="AE36" s="62">
        <f>Tableau3[[#This Row],[DGH TOTALE]]-AD36</f>
        <v>32</v>
      </c>
      <c r="AF36" s="63">
        <f>Tableau3[[#This Row],[Heures supp.]]/Tableau3[[#This Row],[DGH TOTALE]]*100</f>
        <v>7.6009501187648461</v>
      </c>
      <c r="AG36" s="64">
        <v>7.5</v>
      </c>
      <c r="AI36" s="60">
        <f>Tableau3[[#This Row],[Dotation structurelle 2022]]-Tableau3[[#This Row],[Dont Marge d''autonomie (3h/ div)]]</f>
        <v>338</v>
      </c>
      <c r="AJ3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37" spans="1:36" ht="18" x14ac:dyDescent="0.2">
      <c r="A37" s="68" t="s">
        <v>131</v>
      </c>
      <c r="B37" s="69">
        <v>101.6</v>
      </c>
      <c r="C37" s="70" t="s">
        <v>132</v>
      </c>
      <c r="D37" s="71" t="s">
        <v>130</v>
      </c>
      <c r="E37" s="72">
        <v>371</v>
      </c>
      <c r="F37" s="73">
        <v>342</v>
      </c>
      <c r="G37" s="74">
        <v>78</v>
      </c>
      <c r="H37" s="75">
        <v>26</v>
      </c>
      <c r="I37" s="74">
        <v>82</v>
      </c>
      <c r="J37" s="75">
        <v>27.333333333333332</v>
      </c>
      <c r="K37" s="74">
        <v>80</v>
      </c>
      <c r="L37" s="75">
        <v>26.666666666666668</v>
      </c>
      <c r="M37" s="74">
        <v>80</v>
      </c>
      <c r="N37" s="75">
        <v>26.666666666666668</v>
      </c>
      <c r="O37" s="74">
        <v>22</v>
      </c>
      <c r="P37" s="76">
        <v>-1</v>
      </c>
      <c r="Q37" s="74">
        <v>383</v>
      </c>
      <c r="R37" s="74">
        <v>36</v>
      </c>
      <c r="S37" s="77">
        <v>14</v>
      </c>
      <c r="T37" s="74">
        <v>0</v>
      </c>
      <c r="U37" s="74">
        <v>0</v>
      </c>
      <c r="V37" s="74">
        <v>18</v>
      </c>
      <c r="W37" s="74">
        <v>0</v>
      </c>
      <c r="X37" s="74">
        <v>0</v>
      </c>
      <c r="Y37" s="74">
        <v>0</v>
      </c>
      <c r="Z37" s="77">
        <v>0</v>
      </c>
      <c r="AA37" s="74">
        <v>14</v>
      </c>
      <c r="AB37" s="73">
        <f>Tableau3[[#This Row],[Territoire EP]]+AA37</f>
        <v>14</v>
      </c>
      <c r="AC37" s="78">
        <v>429</v>
      </c>
      <c r="AD37" s="78">
        <v>394</v>
      </c>
      <c r="AE37" s="78">
        <f>Tableau3[[#This Row],[DGH TOTALE]]-AD37</f>
        <v>35</v>
      </c>
      <c r="AF37" s="79">
        <f>Tableau3[[#This Row],[Heures supp.]]/Tableau3[[#This Row],[DGH TOTALE]]*100</f>
        <v>8.1585081585081589</v>
      </c>
      <c r="AG37" s="75">
        <v>8</v>
      </c>
      <c r="AI37" s="60">
        <f>Tableau3[[#This Row],[Dotation structurelle 2022]]-Tableau3[[#This Row],[Dont Marge d''autonomie (3h/ div)]]</f>
        <v>347</v>
      </c>
      <c r="AJ3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38" spans="1:36" ht="18" x14ac:dyDescent="0.2">
      <c r="A38" s="28" t="s">
        <v>133</v>
      </c>
      <c r="B38" s="57">
        <v>102.6</v>
      </c>
      <c r="C38" s="29" t="s">
        <v>134</v>
      </c>
      <c r="D38" s="30" t="s">
        <v>130</v>
      </c>
      <c r="E38" s="23">
        <v>484</v>
      </c>
      <c r="F38" s="24">
        <v>493</v>
      </c>
      <c r="G38" s="25">
        <v>130</v>
      </c>
      <c r="H38" s="20">
        <v>26</v>
      </c>
      <c r="I38" s="25">
        <v>135</v>
      </c>
      <c r="J38" s="20">
        <v>27</v>
      </c>
      <c r="K38" s="25">
        <v>116</v>
      </c>
      <c r="L38" s="20">
        <v>29</v>
      </c>
      <c r="M38" s="25">
        <v>112</v>
      </c>
      <c r="N38" s="20">
        <v>28</v>
      </c>
      <c r="O38" s="25">
        <v>0</v>
      </c>
      <c r="P38" s="31">
        <v>-1</v>
      </c>
      <c r="Q38" s="25">
        <v>522</v>
      </c>
      <c r="R38" s="25">
        <v>54</v>
      </c>
      <c r="S38" s="27">
        <v>12</v>
      </c>
      <c r="T38" s="25">
        <v>0</v>
      </c>
      <c r="U38" s="25">
        <v>21</v>
      </c>
      <c r="V38" s="25">
        <v>0</v>
      </c>
      <c r="W38" s="25">
        <v>0</v>
      </c>
      <c r="X38" s="25">
        <v>0</v>
      </c>
      <c r="Y38" s="25">
        <v>0</v>
      </c>
      <c r="Z38" s="27">
        <v>0</v>
      </c>
      <c r="AA38" s="25">
        <v>21</v>
      </c>
      <c r="AB38" s="24">
        <f>Tableau3[[#This Row],[Territoire EP]]+AA38</f>
        <v>21</v>
      </c>
      <c r="AC38" s="62">
        <v>576</v>
      </c>
      <c r="AD38" s="62">
        <v>517</v>
      </c>
      <c r="AE38" s="62">
        <f>Tableau3[[#This Row],[DGH TOTALE]]-AD38</f>
        <v>59</v>
      </c>
      <c r="AF38" s="63">
        <f>Tableau3[[#This Row],[Heures supp.]]/Tableau3[[#This Row],[DGH TOTALE]]*100</f>
        <v>10.243055555555555</v>
      </c>
      <c r="AG38" s="64">
        <v>8</v>
      </c>
      <c r="AI38" s="60">
        <f>Tableau3[[#This Row],[Dotation structurelle 2022]]-Tableau3[[#This Row],[Dont Marge d''autonomie (3h/ div)]]</f>
        <v>468</v>
      </c>
      <c r="AJ3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33</v>
      </c>
    </row>
    <row r="39" spans="1:36" ht="18" x14ac:dyDescent="0.2">
      <c r="A39" s="28" t="s">
        <v>135</v>
      </c>
      <c r="B39" s="57">
        <v>125.2</v>
      </c>
      <c r="C39" s="29" t="s">
        <v>136</v>
      </c>
      <c r="D39" s="30" t="s">
        <v>137</v>
      </c>
      <c r="E39" s="23">
        <v>762</v>
      </c>
      <c r="F39" s="24">
        <v>747</v>
      </c>
      <c r="G39" s="25">
        <v>166</v>
      </c>
      <c r="H39" s="20">
        <v>27.666666666666668</v>
      </c>
      <c r="I39" s="25">
        <v>206</v>
      </c>
      <c r="J39" s="20">
        <v>29.428571428571427</v>
      </c>
      <c r="K39" s="25">
        <v>187</v>
      </c>
      <c r="L39" s="20">
        <v>26.714285714285715</v>
      </c>
      <c r="M39" s="25">
        <v>188</v>
      </c>
      <c r="N39" s="20">
        <v>26.857142857142858</v>
      </c>
      <c r="O39" s="25">
        <v>0</v>
      </c>
      <c r="P39" s="31">
        <v>0</v>
      </c>
      <c r="Q39" s="25">
        <v>783</v>
      </c>
      <c r="R39" s="25">
        <v>81</v>
      </c>
      <c r="S39" s="27">
        <v>20</v>
      </c>
      <c r="T39" s="25">
        <v>0</v>
      </c>
      <c r="U39" s="25">
        <v>21</v>
      </c>
      <c r="V39" s="25">
        <v>0</v>
      </c>
      <c r="W39" s="25">
        <v>0</v>
      </c>
      <c r="X39" s="25">
        <v>0</v>
      </c>
      <c r="Y39" s="25">
        <v>0</v>
      </c>
      <c r="Z39" s="27">
        <v>0</v>
      </c>
      <c r="AA39" s="25">
        <v>18</v>
      </c>
      <c r="AB39" s="24">
        <f>Tableau3[[#This Row],[Territoire EP]]+AA39</f>
        <v>18</v>
      </c>
      <c r="AC39" s="62">
        <v>842</v>
      </c>
      <c r="AD39" s="62">
        <v>781</v>
      </c>
      <c r="AE39" s="62">
        <f>Tableau3[[#This Row],[DGH TOTALE]]-AD39</f>
        <v>61</v>
      </c>
      <c r="AF39" s="63">
        <f>Tableau3[[#This Row],[Heures supp.]]/Tableau3[[#This Row],[DGH TOTALE]]*100</f>
        <v>7.2446555819477441</v>
      </c>
      <c r="AG39" s="64">
        <v>15</v>
      </c>
      <c r="AI39" s="60">
        <f>Tableau3[[#This Row],[Dotation structurelle 2022]]-Tableau3[[#This Row],[Dont Marge d''autonomie (3h/ div)]]</f>
        <v>702</v>
      </c>
      <c r="AJ3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41</v>
      </c>
    </row>
    <row r="40" spans="1:36" ht="18" x14ac:dyDescent="0.2">
      <c r="A40" s="28" t="s">
        <v>138</v>
      </c>
      <c r="B40" s="57">
        <v>122.5</v>
      </c>
      <c r="C40" s="29" t="s">
        <v>139</v>
      </c>
      <c r="D40" s="30" t="s">
        <v>140</v>
      </c>
      <c r="E40" s="23">
        <v>803</v>
      </c>
      <c r="F40" s="24">
        <v>818</v>
      </c>
      <c r="G40" s="25">
        <v>209</v>
      </c>
      <c r="H40" s="20">
        <v>29.857142857142858</v>
      </c>
      <c r="I40" s="25">
        <v>202</v>
      </c>
      <c r="J40" s="20">
        <v>28.857142857142858</v>
      </c>
      <c r="K40" s="25">
        <v>209</v>
      </c>
      <c r="L40" s="20">
        <v>29.857142857142858</v>
      </c>
      <c r="M40" s="25">
        <v>198</v>
      </c>
      <c r="N40" s="20">
        <v>28.285714285714285</v>
      </c>
      <c r="O40" s="25">
        <v>0</v>
      </c>
      <c r="P40" s="31">
        <v>-1</v>
      </c>
      <c r="Q40" s="25">
        <v>812</v>
      </c>
      <c r="R40" s="25">
        <v>84</v>
      </c>
      <c r="S40" s="27">
        <v>19</v>
      </c>
      <c r="T40" s="25">
        <v>0</v>
      </c>
      <c r="U40" s="25">
        <v>21</v>
      </c>
      <c r="V40" s="25">
        <v>18</v>
      </c>
      <c r="W40" s="25">
        <v>0</v>
      </c>
      <c r="X40" s="25">
        <v>0</v>
      </c>
      <c r="Y40" s="25">
        <v>0</v>
      </c>
      <c r="Z40" s="27">
        <v>0</v>
      </c>
      <c r="AA40" s="25">
        <v>22</v>
      </c>
      <c r="AB40" s="24">
        <f>Tableau3[[#This Row],[Territoire EP]]+AA40</f>
        <v>22</v>
      </c>
      <c r="AC40" s="62">
        <v>892</v>
      </c>
      <c r="AD40" s="62">
        <v>825</v>
      </c>
      <c r="AE40" s="62">
        <f>Tableau3[[#This Row],[DGH TOTALE]]-AD40</f>
        <v>67</v>
      </c>
      <c r="AF40" s="63">
        <f>Tableau3[[#This Row],[Heures supp.]]/Tableau3[[#This Row],[DGH TOTALE]]*100</f>
        <v>7.5112107623318378</v>
      </c>
      <c r="AG40" s="64">
        <v>14</v>
      </c>
      <c r="AI40" s="60">
        <f>Tableau3[[#This Row],[Dotation structurelle 2022]]-Tableau3[[#This Row],[Dont Marge d''autonomie (3h/ div)]]</f>
        <v>728</v>
      </c>
      <c r="AJ4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58</v>
      </c>
    </row>
    <row r="41" spans="1:36" ht="18" x14ac:dyDescent="0.2">
      <c r="A41" s="28" t="s">
        <v>141</v>
      </c>
      <c r="B41" s="57">
        <v>121.6</v>
      </c>
      <c r="C41" s="29" t="s">
        <v>142</v>
      </c>
      <c r="D41" s="30" t="s">
        <v>140</v>
      </c>
      <c r="E41" s="23">
        <v>618</v>
      </c>
      <c r="F41" s="24">
        <v>624</v>
      </c>
      <c r="G41" s="25">
        <v>150</v>
      </c>
      <c r="H41" s="20">
        <v>30</v>
      </c>
      <c r="I41" s="25">
        <v>155</v>
      </c>
      <c r="J41" s="20">
        <v>25.833333333333332</v>
      </c>
      <c r="K41" s="25">
        <v>167</v>
      </c>
      <c r="L41" s="20">
        <v>27.833333333333332</v>
      </c>
      <c r="M41" s="25">
        <v>152</v>
      </c>
      <c r="N41" s="20">
        <v>25.333333333333332</v>
      </c>
      <c r="O41" s="25">
        <v>0</v>
      </c>
      <c r="P41" s="31">
        <v>0</v>
      </c>
      <c r="Q41" s="25">
        <v>667</v>
      </c>
      <c r="R41" s="25">
        <v>69</v>
      </c>
      <c r="S41" s="27">
        <v>16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7">
        <v>0</v>
      </c>
      <c r="AA41" s="25">
        <v>17</v>
      </c>
      <c r="AB41" s="24">
        <f>Tableau3[[#This Row],[Territoire EP]]+AA41</f>
        <v>17</v>
      </c>
      <c r="AC41" s="62">
        <v>700</v>
      </c>
      <c r="AD41" s="62">
        <v>649</v>
      </c>
      <c r="AE41" s="62">
        <f>Tableau3[[#This Row],[DGH TOTALE]]-AD41</f>
        <v>51</v>
      </c>
      <c r="AF41" s="63">
        <f>Tableau3[[#This Row],[Heures supp.]]/Tableau3[[#This Row],[DGH TOTALE]]*100</f>
        <v>7.2857142857142856</v>
      </c>
      <c r="AG41" s="64">
        <v>11</v>
      </c>
      <c r="AI41" s="60">
        <f>Tableau3[[#This Row],[Dotation structurelle 2022]]-Tableau3[[#This Row],[Dont Marge d''autonomie (3h/ div)]]</f>
        <v>598</v>
      </c>
      <c r="AJ4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42" spans="1:36" ht="18" x14ac:dyDescent="0.2">
      <c r="A42" s="28" t="s">
        <v>143</v>
      </c>
      <c r="B42" s="57">
        <v>110.6</v>
      </c>
      <c r="C42" s="29" t="s">
        <v>144</v>
      </c>
      <c r="D42" s="30" t="s">
        <v>145</v>
      </c>
      <c r="E42" s="23">
        <v>607</v>
      </c>
      <c r="F42" s="24">
        <v>641</v>
      </c>
      <c r="G42" s="25">
        <v>160</v>
      </c>
      <c r="H42" s="20">
        <v>26.666666666666668</v>
      </c>
      <c r="I42" s="25">
        <v>158</v>
      </c>
      <c r="J42" s="20">
        <v>26.333333333333332</v>
      </c>
      <c r="K42" s="25">
        <v>167</v>
      </c>
      <c r="L42" s="20">
        <v>27.833333333333332</v>
      </c>
      <c r="M42" s="25">
        <v>156</v>
      </c>
      <c r="N42" s="20">
        <v>26</v>
      </c>
      <c r="O42" s="25">
        <v>0</v>
      </c>
      <c r="P42" s="31">
        <v>4</v>
      </c>
      <c r="Q42" s="25">
        <v>696</v>
      </c>
      <c r="R42" s="25">
        <v>72</v>
      </c>
      <c r="S42" s="27">
        <v>15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7">
        <v>0</v>
      </c>
      <c r="AA42" s="25">
        <v>23</v>
      </c>
      <c r="AB42" s="24">
        <f>Tableau3[[#This Row],[Territoire EP]]+AA42</f>
        <v>23</v>
      </c>
      <c r="AC42" s="62">
        <v>734</v>
      </c>
      <c r="AD42" s="62">
        <v>669</v>
      </c>
      <c r="AE42" s="62">
        <f>Tableau3[[#This Row],[DGH TOTALE]]-AD42</f>
        <v>65</v>
      </c>
      <c r="AF42" s="63">
        <f>Tableau3[[#This Row],[Heures supp.]]/Tableau3[[#This Row],[DGH TOTALE]]*100</f>
        <v>8.8555858310626707</v>
      </c>
      <c r="AG42" s="64">
        <v>10.5</v>
      </c>
      <c r="AI42" s="60">
        <f>Tableau3[[#This Row],[Dotation structurelle 2022]]-Tableau3[[#This Row],[Dont Marge d''autonomie (3h/ div)]]</f>
        <v>624</v>
      </c>
      <c r="AJ4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15</v>
      </c>
    </row>
    <row r="43" spans="1:36" ht="18" x14ac:dyDescent="0.2">
      <c r="A43" s="68" t="s">
        <v>146</v>
      </c>
      <c r="B43" s="69">
        <v>133</v>
      </c>
      <c r="C43" s="70" t="s">
        <v>147</v>
      </c>
      <c r="D43" s="71" t="s">
        <v>148</v>
      </c>
      <c r="E43" s="72">
        <v>595</v>
      </c>
      <c r="F43" s="73">
        <v>604</v>
      </c>
      <c r="G43" s="74">
        <v>147</v>
      </c>
      <c r="H43" s="75">
        <v>29.4</v>
      </c>
      <c r="I43" s="74">
        <v>155</v>
      </c>
      <c r="J43" s="75">
        <v>25.833333333333332</v>
      </c>
      <c r="K43" s="74">
        <v>173</v>
      </c>
      <c r="L43" s="75">
        <v>28.833333333333332</v>
      </c>
      <c r="M43" s="74">
        <v>129</v>
      </c>
      <c r="N43" s="75">
        <v>25.8</v>
      </c>
      <c r="O43" s="74">
        <v>0</v>
      </c>
      <c r="P43" s="76">
        <v>0</v>
      </c>
      <c r="Q43" s="74">
        <v>638</v>
      </c>
      <c r="R43" s="74">
        <v>66</v>
      </c>
      <c r="S43" s="77">
        <v>17</v>
      </c>
      <c r="T43" s="74">
        <v>0</v>
      </c>
      <c r="U43" s="74">
        <v>21</v>
      </c>
      <c r="V43" s="74">
        <v>0</v>
      </c>
      <c r="W43" s="74">
        <v>0</v>
      </c>
      <c r="X43" s="74">
        <v>0</v>
      </c>
      <c r="Y43" s="74">
        <v>0</v>
      </c>
      <c r="Z43" s="77">
        <v>0</v>
      </c>
      <c r="AA43" s="74">
        <v>11</v>
      </c>
      <c r="AB43" s="73">
        <f>Tableau3[[#This Row],[Territoire EP]]+AA43</f>
        <v>11</v>
      </c>
      <c r="AC43" s="78">
        <v>687</v>
      </c>
      <c r="AD43" s="78">
        <v>648</v>
      </c>
      <c r="AE43" s="78">
        <f>Tableau3[[#This Row],[DGH TOTALE]]-AD43</f>
        <v>39</v>
      </c>
      <c r="AF43" s="79">
        <f>Tableau3[[#This Row],[Heures supp.]]/Tableau3[[#This Row],[DGH TOTALE]]*100</f>
        <v>5.6768558951965069</v>
      </c>
      <c r="AG43" s="75">
        <v>11</v>
      </c>
      <c r="AI43" s="60">
        <f>Tableau3[[#This Row],[Dotation structurelle 2022]]-Tableau3[[#This Row],[Dont Marge d''autonomie (3h/ div)]]</f>
        <v>572</v>
      </c>
      <c r="AJ4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38</v>
      </c>
    </row>
    <row r="44" spans="1:36" ht="18" x14ac:dyDescent="0.2">
      <c r="A44" s="28" t="s">
        <v>149</v>
      </c>
      <c r="B44" s="57">
        <v>137.1</v>
      </c>
      <c r="C44" s="29" t="s">
        <v>150</v>
      </c>
      <c r="D44" s="30" t="s">
        <v>151</v>
      </c>
      <c r="E44" s="23">
        <v>440</v>
      </c>
      <c r="F44" s="24">
        <v>436</v>
      </c>
      <c r="G44" s="25">
        <v>100</v>
      </c>
      <c r="H44" s="20">
        <v>25</v>
      </c>
      <c r="I44" s="25">
        <v>110</v>
      </c>
      <c r="J44" s="20">
        <v>27.5</v>
      </c>
      <c r="K44" s="25">
        <v>108</v>
      </c>
      <c r="L44" s="20">
        <v>27</v>
      </c>
      <c r="M44" s="25">
        <v>118</v>
      </c>
      <c r="N44" s="20">
        <v>29.5</v>
      </c>
      <c r="O44" s="25">
        <v>0</v>
      </c>
      <c r="P44" s="31">
        <v>0</v>
      </c>
      <c r="Q44" s="25">
        <v>464</v>
      </c>
      <c r="R44" s="25">
        <v>48</v>
      </c>
      <c r="S44" s="27">
        <v>11</v>
      </c>
      <c r="T44" s="25">
        <v>0</v>
      </c>
      <c r="U44" s="25">
        <v>0</v>
      </c>
      <c r="V44" s="25">
        <v>18</v>
      </c>
      <c r="W44" s="25">
        <v>0</v>
      </c>
      <c r="X44" s="25">
        <v>0</v>
      </c>
      <c r="Y44" s="25">
        <v>0</v>
      </c>
      <c r="Z44" s="27">
        <v>0</v>
      </c>
      <c r="AA44" s="25">
        <v>6</v>
      </c>
      <c r="AB44" s="24">
        <f>Tableau3[[#This Row],[Territoire EP]]+AA44</f>
        <v>6</v>
      </c>
      <c r="AC44" s="62">
        <v>499</v>
      </c>
      <c r="AD44" s="62">
        <v>469</v>
      </c>
      <c r="AE44" s="62">
        <f>Tableau3[[#This Row],[DGH TOTALE]]-AD44</f>
        <v>30</v>
      </c>
      <c r="AF44" s="63">
        <f>Tableau3[[#This Row],[Heures supp.]]/Tableau3[[#This Row],[DGH TOTALE]]*100</f>
        <v>6.0120240480961922</v>
      </c>
      <c r="AG44" s="64">
        <v>7.5</v>
      </c>
      <c r="AI44" s="60">
        <f>Tableau3[[#This Row],[Dotation structurelle 2022]]-Tableau3[[#This Row],[Dont Marge d''autonomie (3h/ div)]]</f>
        <v>416</v>
      </c>
      <c r="AJ4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29</v>
      </c>
    </row>
    <row r="45" spans="1:36" ht="18" x14ac:dyDescent="0.2">
      <c r="A45" s="68" t="s">
        <v>152</v>
      </c>
      <c r="B45" s="69">
        <v>104.7</v>
      </c>
      <c r="C45" s="70" t="s">
        <v>153</v>
      </c>
      <c r="D45" s="71" t="s">
        <v>151</v>
      </c>
      <c r="E45" s="72">
        <v>581</v>
      </c>
      <c r="F45" s="73">
        <v>563</v>
      </c>
      <c r="G45" s="74">
        <v>140</v>
      </c>
      <c r="H45" s="75">
        <v>28</v>
      </c>
      <c r="I45" s="74">
        <v>155</v>
      </c>
      <c r="J45" s="75">
        <v>25.833333333333332</v>
      </c>
      <c r="K45" s="74">
        <v>146</v>
      </c>
      <c r="L45" s="75">
        <v>29.2</v>
      </c>
      <c r="M45" s="74">
        <v>122</v>
      </c>
      <c r="N45" s="75">
        <v>24.4</v>
      </c>
      <c r="O45" s="74">
        <v>0</v>
      </c>
      <c r="P45" s="76">
        <v>-1</v>
      </c>
      <c r="Q45" s="74">
        <v>609</v>
      </c>
      <c r="R45" s="74">
        <v>63</v>
      </c>
      <c r="S45" s="77">
        <v>15</v>
      </c>
      <c r="T45" s="74">
        <v>0</v>
      </c>
      <c r="U45" s="74">
        <v>21</v>
      </c>
      <c r="V45" s="74">
        <v>0</v>
      </c>
      <c r="W45" s="74">
        <v>0</v>
      </c>
      <c r="X45" s="74">
        <v>0</v>
      </c>
      <c r="Y45" s="74">
        <v>0</v>
      </c>
      <c r="Z45" s="77">
        <v>0</v>
      </c>
      <c r="AA45" s="74">
        <v>23</v>
      </c>
      <c r="AB45" s="73">
        <f>Tableau3[[#This Row],[Territoire EP]]+AA45</f>
        <v>23</v>
      </c>
      <c r="AC45" s="78">
        <v>668</v>
      </c>
      <c r="AD45" s="78">
        <v>622</v>
      </c>
      <c r="AE45" s="78">
        <f>Tableau3[[#This Row],[DGH TOTALE]]-AD45</f>
        <v>46</v>
      </c>
      <c r="AF45" s="79">
        <f>Tableau3[[#This Row],[Heures supp.]]/Tableau3[[#This Row],[DGH TOTALE]]*100</f>
        <v>6.88622754491018</v>
      </c>
      <c r="AG45" s="75">
        <v>11</v>
      </c>
      <c r="AI45" s="60">
        <f>Tableau3[[#This Row],[Dotation structurelle 2022]]-Tableau3[[#This Row],[Dont Marge d''autonomie (3h/ div)]]</f>
        <v>546</v>
      </c>
      <c r="AJ4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46" spans="1:36" ht="18" x14ac:dyDescent="0.2">
      <c r="A46" s="28" t="s">
        <v>154</v>
      </c>
      <c r="B46" s="57">
        <v>131.1</v>
      </c>
      <c r="C46" s="29" t="s">
        <v>155</v>
      </c>
      <c r="D46" s="30" t="s">
        <v>156</v>
      </c>
      <c r="E46" s="23">
        <v>756</v>
      </c>
      <c r="F46" s="24">
        <v>743</v>
      </c>
      <c r="G46" s="25">
        <v>161</v>
      </c>
      <c r="H46" s="20">
        <v>26.833333333333332</v>
      </c>
      <c r="I46" s="25">
        <v>218</v>
      </c>
      <c r="J46" s="20">
        <v>27.25</v>
      </c>
      <c r="K46" s="25">
        <v>174</v>
      </c>
      <c r="L46" s="20">
        <v>29</v>
      </c>
      <c r="M46" s="25">
        <v>190</v>
      </c>
      <c r="N46" s="20">
        <v>27.142857142857142</v>
      </c>
      <c r="O46" s="25">
        <v>0</v>
      </c>
      <c r="P46" s="31">
        <v>1</v>
      </c>
      <c r="Q46" s="25">
        <v>783</v>
      </c>
      <c r="R46" s="25">
        <v>81</v>
      </c>
      <c r="S46" s="27">
        <v>19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7">
        <v>0</v>
      </c>
      <c r="AA46" s="25">
        <v>15</v>
      </c>
      <c r="AB46" s="24">
        <f>Tableau3[[#This Row],[Territoire EP]]+AA46</f>
        <v>15</v>
      </c>
      <c r="AC46" s="62">
        <v>817</v>
      </c>
      <c r="AD46" s="62">
        <v>747</v>
      </c>
      <c r="AE46" s="62">
        <f>Tableau3[[#This Row],[DGH TOTALE]]-AD46</f>
        <v>70</v>
      </c>
      <c r="AF46" s="63">
        <f>Tableau3[[#This Row],[Heures supp.]]/Tableau3[[#This Row],[DGH TOTALE]]*100</f>
        <v>8.5679314565483473</v>
      </c>
      <c r="AG46" s="64">
        <v>13.5</v>
      </c>
      <c r="AI46" s="60">
        <f>Tableau3[[#This Row],[Dotation structurelle 2022]]-Tableau3[[#This Row],[Dont Marge d''autonomie (3h/ div)]]</f>
        <v>702</v>
      </c>
      <c r="AJ4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47" spans="1:36" ht="18" x14ac:dyDescent="0.2">
      <c r="A47" s="28" t="s">
        <v>157</v>
      </c>
      <c r="B47" s="57">
        <v>110.1</v>
      </c>
      <c r="C47" s="29" t="s">
        <v>158</v>
      </c>
      <c r="D47" s="30" t="s">
        <v>159</v>
      </c>
      <c r="E47" s="23">
        <v>521</v>
      </c>
      <c r="F47" s="24">
        <v>532</v>
      </c>
      <c r="G47" s="25">
        <v>122</v>
      </c>
      <c r="H47" s="20">
        <v>24.4</v>
      </c>
      <c r="I47" s="25">
        <v>124</v>
      </c>
      <c r="J47" s="20">
        <v>24.8</v>
      </c>
      <c r="K47" s="25">
        <v>152</v>
      </c>
      <c r="L47" s="20">
        <v>25.333333333333332</v>
      </c>
      <c r="M47" s="25">
        <v>134</v>
      </c>
      <c r="N47" s="20">
        <v>26.8</v>
      </c>
      <c r="O47" s="25">
        <v>0</v>
      </c>
      <c r="P47" s="31">
        <v>1</v>
      </c>
      <c r="Q47" s="25">
        <v>609</v>
      </c>
      <c r="R47" s="25">
        <v>63</v>
      </c>
      <c r="S47" s="27">
        <v>13</v>
      </c>
      <c r="T47" s="25">
        <v>0</v>
      </c>
      <c r="U47" s="25">
        <v>21</v>
      </c>
      <c r="V47" s="25">
        <v>18</v>
      </c>
      <c r="W47" s="25">
        <v>0</v>
      </c>
      <c r="X47" s="25">
        <v>0</v>
      </c>
      <c r="Y47" s="25">
        <v>0</v>
      </c>
      <c r="Z47" s="27">
        <v>0</v>
      </c>
      <c r="AA47" s="25">
        <v>19</v>
      </c>
      <c r="AB47" s="24">
        <f>Tableau3[[#This Row],[Territoire EP]]+AA47</f>
        <v>19</v>
      </c>
      <c r="AC47" s="62">
        <v>680</v>
      </c>
      <c r="AD47" s="62">
        <v>608</v>
      </c>
      <c r="AE47" s="62">
        <f>Tableau3[[#This Row],[DGH TOTALE]]-AD47</f>
        <v>72</v>
      </c>
      <c r="AF47" s="63">
        <f>Tableau3[[#This Row],[Heures supp.]]/Tableau3[[#This Row],[DGH TOTALE]]*100</f>
        <v>10.588235294117647</v>
      </c>
      <c r="AG47" s="64">
        <v>9</v>
      </c>
      <c r="AI47" s="60">
        <f>Tableau3[[#This Row],[Dotation structurelle 2022]]-Tableau3[[#This Row],[Dont Marge d''autonomie (3h/ div)]]</f>
        <v>546</v>
      </c>
      <c r="AJ4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52</v>
      </c>
    </row>
    <row r="48" spans="1:36" ht="18" x14ac:dyDescent="0.2">
      <c r="A48" s="28" t="s">
        <v>160</v>
      </c>
      <c r="B48" s="57">
        <v>105.6</v>
      </c>
      <c r="C48" s="29" t="s">
        <v>103</v>
      </c>
      <c r="D48" s="30" t="s">
        <v>161</v>
      </c>
      <c r="E48" s="23">
        <v>359</v>
      </c>
      <c r="F48" s="24">
        <v>359</v>
      </c>
      <c r="G48" s="25">
        <v>90</v>
      </c>
      <c r="H48" s="20">
        <v>30</v>
      </c>
      <c r="I48" s="25">
        <v>88</v>
      </c>
      <c r="J48" s="20">
        <v>29.333333333333332</v>
      </c>
      <c r="K48" s="25">
        <v>78</v>
      </c>
      <c r="L48" s="20">
        <v>26</v>
      </c>
      <c r="M48" s="25">
        <v>103</v>
      </c>
      <c r="N48" s="20">
        <v>25.75</v>
      </c>
      <c r="O48" s="25">
        <v>0</v>
      </c>
      <c r="P48" s="31">
        <v>-1</v>
      </c>
      <c r="Q48" s="25">
        <v>377</v>
      </c>
      <c r="R48" s="25">
        <v>39</v>
      </c>
      <c r="S48" s="27">
        <v>8</v>
      </c>
      <c r="T48" s="25">
        <v>0</v>
      </c>
      <c r="U48" s="25">
        <v>42</v>
      </c>
      <c r="V48" s="25">
        <v>0</v>
      </c>
      <c r="W48" s="25">
        <v>0</v>
      </c>
      <c r="X48" s="25">
        <v>0</v>
      </c>
      <c r="Y48" s="25">
        <v>0</v>
      </c>
      <c r="Z48" s="27">
        <v>0</v>
      </c>
      <c r="AA48" s="25">
        <v>14</v>
      </c>
      <c r="AB48" s="24">
        <f>Tableau3[[#This Row],[Territoire EP]]+AA48</f>
        <v>14</v>
      </c>
      <c r="AC48" s="62">
        <v>441</v>
      </c>
      <c r="AD48" s="62">
        <v>410</v>
      </c>
      <c r="AE48" s="62">
        <f>Tableau3[[#This Row],[DGH TOTALE]]-AD48</f>
        <v>31</v>
      </c>
      <c r="AF48" s="63">
        <f>Tableau3[[#This Row],[Heures supp.]]/Tableau3[[#This Row],[DGH TOTALE]]*100</f>
        <v>7.029478458049887</v>
      </c>
      <c r="AG48" s="64">
        <v>6</v>
      </c>
      <c r="AI48" s="60">
        <f>Tableau3[[#This Row],[Dotation structurelle 2022]]-Tableau3[[#This Row],[Dont Marge d''autonomie (3h/ div)]]</f>
        <v>338</v>
      </c>
      <c r="AJ4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50</v>
      </c>
    </row>
    <row r="49" spans="1:36" ht="18" x14ac:dyDescent="0.2">
      <c r="A49" s="28" t="s">
        <v>162</v>
      </c>
      <c r="B49" s="57">
        <v>126.4</v>
      </c>
      <c r="C49" s="29" t="s">
        <v>163</v>
      </c>
      <c r="D49" s="30" t="s">
        <v>161</v>
      </c>
      <c r="E49" s="23">
        <v>556</v>
      </c>
      <c r="F49" s="24">
        <v>568</v>
      </c>
      <c r="G49" s="25">
        <v>151</v>
      </c>
      <c r="H49" s="20">
        <v>25.166666666666668</v>
      </c>
      <c r="I49" s="25">
        <v>144</v>
      </c>
      <c r="J49" s="20">
        <v>28.8</v>
      </c>
      <c r="K49" s="25">
        <v>129</v>
      </c>
      <c r="L49" s="20">
        <v>25.8</v>
      </c>
      <c r="M49" s="25">
        <v>144</v>
      </c>
      <c r="N49" s="20">
        <v>28.8</v>
      </c>
      <c r="O49" s="25">
        <v>0</v>
      </c>
      <c r="P49" s="31">
        <v>0</v>
      </c>
      <c r="Q49" s="25">
        <v>609</v>
      </c>
      <c r="R49" s="25">
        <v>63</v>
      </c>
      <c r="S49" s="27">
        <v>16</v>
      </c>
      <c r="T49" s="25">
        <v>16</v>
      </c>
      <c r="U49" s="25">
        <v>0</v>
      </c>
      <c r="V49" s="25">
        <v>18</v>
      </c>
      <c r="W49" s="25">
        <v>0</v>
      </c>
      <c r="X49" s="25">
        <v>0</v>
      </c>
      <c r="Y49" s="25">
        <v>0</v>
      </c>
      <c r="Z49" s="27">
        <v>0</v>
      </c>
      <c r="AA49" s="25">
        <v>13</v>
      </c>
      <c r="AB49" s="24">
        <f>Tableau3[[#This Row],[Territoire EP]]+AA49</f>
        <v>13</v>
      </c>
      <c r="AC49" s="62">
        <v>672</v>
      </c>
      <c r="AD49" s="62">
        <v>614</v>
      </c>
      <c r="AE49" s="62">
        <f>Tableau3[[#This Row],[DGH TOTALE]]-AD49</f>
        <v>58</v>
      </c>
      <c r="AF49" s="63">
        <f>Tableau3[[#This Row],[Heures supp.]]/Tableau3[[#This Row],[DGH TOTALE]]*100</f>
        <v>8.6309523809523814</v>
      </c>
      <c r="AG49" s="64">
        <v>9.5</v>
      </c>
      <c r="AI49" s="60">
        <f>Tableau3[[#This Row],[Dotation structurelle 2022]]-Tableau3[[#This Row],[Dont Marge d''autonomie (3h/ div)]]</f>
        <v>546</v>
      </c>
      <c r="AJ4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50</v>
      </c>
    </row>
    <row r="50" spans="1:36" ht="18" x14ac:dyDescent="0.2">
      <c r="A50" s="28" t="s">
        <v>164</v>
      </c>
      <c r="B50" s="57">
        <v>146.9</v>
      </c>
      <c r="C50" s="29" t="s">
        <v>165</v>
      </c>
      <c r="D50" s="30" t="s">
        <v>166</v>
      </c>
      <c r="E50" s="23">
        <v>630</v>
      </c>
      <c r="F50" s="24">
        <v>638</v>
      </c>
      <c r="G50" s="25">
        <v>147</v>
      </c>
      <c r="H50" s="20">
        <v>29.4</v>
      </c>
      <c r="I50" s="25">
        <v>173</v>
      </c>
      <c r="J50" s="20">
        <v>28.833333333333332</v>
      </c>
      <c r="K50" s="25">
        <v>160</v>
      </c>
      <c r="L50" s="20">
        <v>26.666666666666668</v>
      </c>
      <c r="M50" s="25">
        <v>158</v>
      </c>
      <c r="N50" s="20">
        <v>26.333333333333332</v>
      </c>
      <c r="O50" s="25">
        <v>0</v>
      </c>
      <c r="P50" s="31">
        <v>0</v>
      </c>
      <c r="Q50" s="25">
        <v>667</v>
      </c>
      <c r="R50" s="25">
        <v>69</v>
      </c>
      <c r="S50" s="27">
        <v>19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7">
        <v>0</v>
      </c>
      <c r="AA50" s="25">
        <v>5</v>
      </c>
      <c r="AB50" s="24">
        <f>Tableau3[[#This Row],[Territoire EP]]+AA50</f>
        <v>5</v>
      </c>
      <c r="AC50" s="62">
        <v>691</v>
      </c>
      <c r="AD50" s="62">
        <v>652</v>
      </c>
      <c r="AE50" s="62">
        <f>Tableau3[[#This Row],[DGH TOTALE]]-AD50</f>
        <v>39</v>
      </c>
      <c r="AF50" s="63">
        <f>Tableau3[[#This Row],[Heures supp.]]/Tableau3[[#This Row],[DGH TOTALE]]*100</f>
        <v>5.6439942112879882</v>
      </c>
      <c r="AG50" s="64">
        <v>11</v>
      </c>
      <c r="AI50" s="60">
        <f>Tableau3[[#This Row],[Dotation structurelle 2022]]-Tableau3[[#This Row],[Dont Marge d''autonomie (3h/ div)]]</f>
        <v>598</v>
      </c>
      <c r="AJ5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51" spans="1:36" ht="18" x14ac:dyDescent="0.2">
      <c r="A51" s="68" t="s">
        <v>167</v>
      </c>
      <c r="B51" s="69">
        <v>114.7</v>
      </c>
      <c r="C51" s="70" t="s">
        <v>168</v>
      </c>
      <c r="D51" s="71" t="s">
        <v>169</v>
      </c>
      <c r="E51" s="72">
        <v>479</v>
      </c>
      <c r="F51" s="73">
        <v>461</v>
      </c>
      <c r="G51" s="74">
        <v>114</v>
      </c>
      <c r="H51" s="75">
        <v>28.5</v>
      </c>
      <c r="I51" s="74">
        <v>119</v>
      </c>
      <c r="J51" s="75">
        <v>29.75</v>
      </c>
      <c r="K51" s="74">
        <v>110</v>
      </c>
      <c r="L51" s="75">
        <v>27.5</v>
      </c>
      <c r="M51" s="74">
        <v>118</v>
      </c>
      <c r="N51" s="75">
        <v>29.5</v>
      </c>
      <c r="O51" s="74">
        <v>0</v>
      </c>
      <c r="P51" s="76">
        <v>-1</v>
      </c>
      <c r="Q51" s="74">
        <v>464</v>
      </c>
      <c r="R51" s="74">
        <v>48</v>
      </c>
      <c r="S51" s="77">
        <v>11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7">
        <v>0</v>
      </c>
      <c r="AA51" s="74">
        <v>15</v>
      </c>
      <c r="AB51" s="73">
        <f>Tableau3[[#This Row],[Territoire EP]]+AA51</f>
        <v>15</v>
      </c>
      <c r="AC51" s="78">
        <v>490</v>
      </c>
      <c r="AD51" s="78">
        <v>457</v>
      </c>
      <c r="AE51" s="78">
        <f>Tableau3[[#This Row],[DGH TOTALE]]-AD51</f>
        <v>33</v>
      </c>
      <c r="AF51" s="79">
        <f>Tableau3[[#This Row],[Heures supp.]]/Tableau3[[#This Row],[DGH TOTALE]]*100</f>
        <v>6.7346938775510203</v>
      </c>
      <c r="AG51" s="75">
        <v>9</v>
      </c>
      <c r="AI51" s="60">
        <f>Tableau3[[#This Row],[Dotation structurelle 2022]]-Tableau3[[#This Row],[Dont Marge d''autonomie (3h/ div)]]</f>
        <v>416</v>
      </c>
      <c r="AJ5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52" spans="1:36" ht="18" x14ac:dyDescent="0.2">
      <c r="A52" s="28" t="s">
        <v>170</v>
      </c>
      <c r="B52" s="57">
        <v>114.5</v>
      </c>
      <c r="C52" s="29" t="s">
        <v>171</v>
      </c>
      <c r="D52" s="30" t="s">
        <v>169</v>
      </c>
      <c r="E52" s="23">
        <v>483</v>
      </c>
      <c r="F52" s="24">
        <v>503</v>
      </c>
      <c r="G52" s="25">
        <v>133</v>
      </c>
      <c r="H52" s="20">
        <v>26.6</v>
      </c>
      <c r="I52" s="25">
        <v>130</v>
      </c>
      <c r="J52" s="20">
        <v>26</v>
      </c>
      <c r="K52" s="25">
        <v>108</v>
      </c>
      <c r="L52" s="20">
        <v>27</v>
      </c>
      <c r="M52" s="25">
        <v>132</v>
      </c>
      <c r="N52" s="20">
        <v>26.4</v>
      </c>
      <c r="O52" s="25">
        <v>0</v>
      </c>
      <c r="P52" s="31">
        <v>1</v>
      </c>
      <c r="Q52" s="25">
        <v>551</v>
      </c>
      <c r="R52" s="25">
        <v>57</v>
      </c>
      <c r="S52" s="27">
        <v>15</v>
      </c>
      <c r="T52" s="25">
        <v>0</v>
      </c>
      <c r="U52" s="25">
        <v>21</v>
      </c>
      <c r="V52" s="25">
        <v>0</v>
      </c>
      <c r="W52" s="25">
        <v>0</v>
      </c>
      <c r="X52" s="25">
        <v>0</v>
      </c>
      <c r="Y52" s="25">
        <v>0</v>
      </c>
      <c r="Z52" s="27">
        <v>0</v>
      </c>
      <c r="AA52" s="25">
        <v>16</v>
      </c>
      <c r="AB52" s="24">
        <f>Tableau3[[#This Row],[Territoire EP]]+AA52</f>
        <v>16</v>
      </c>
      <c r="AC52" s="62">
        <v>603</v>
      </c>
      <c r="AD52" s="62">
        <v>553</v>
      </c>
      <c r="AE52" s="62">
        <f>Tableau3[[#This Row],[DGH TOTALE]]-AD52</f>
        <v>50</v>
      </c>
      <c r="AF52" s="63">
        <f>Tableau3[[#This Row],[Heures supp.]]/Tableau3[[#This Row],[DGH TOTALE]]*100</f>
        <v>8.291873963515755</v>
      </c>
      <c r="AG52" s="64">
        <v>9</v>
      </c>
      <c r="AI52" s="60">
        <f>Tableau3[[#This Row],[Dotation structurelle 2022]]-Tableau3[[#This Row],[Dont Marge d''autonomie (3h/ div)]]</f>
        <v>494</v>
      </c>
      <c r="AJ5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53" spans="1:36" ht="18" x14ac:dyDescent="0.2">
      <c r="A53" s="28" t="s">
        <v>172</v>
      </c>
      <c r="B53" s="57">
        <v>127.3</v>
      </c>
      <c r="C53" s="29" t="s">
        <v>173</v>
      </c>
      <c r="D53" s="30" t="s">
        <v>174</v>
      </c>
      <c r="E53" s="23">
        <v>763</v>
      </c>
      <c r="F53" s="24">
        <v>737</v>
      </c>
      <c r="G53" s="25">
        <v>178</v>
      </c>
      <c r="H53" s="20">
        <v>29.666666666666668</v>
      </c>
      <c r="I53" s="25">
        <v>188</v>
      </c>
      <c r="J53" s="20">
        <v>26.857142857142858</v>
      </c>
      <c r="K53" s="25">
        <v>204</v>
      </c>
      <c r="L53" s="20">
        <v>29.142857142857142</v>
      </c>
      <c r="M53" s="25">
        <v>167</v>
      </c>
      <c r="N53" s="20">
        <v>27.833333333333332</v>
      </c>
      <c r="O53" s="25">
        <v>0</v>
      </c>
      <c r="P53" s="31">
        <v>-1</v>
      </c>
      <c r="Q53" s="25">
        <v>754</v>
      </c>
      <c r="R53" s="25">
        <v>78</v>
      </c>
      <c r="S53" s="27">
        <v>19</v>
      </c>
      <c r="T53" s="25">
        <v>0</v>
      </c>
      <c r="U53" s="25">
        <v>21</v>
      </c>
      <c r="V53" s="25">
        <v>0</v>
      </c>
      <c r="W53" s="25">
        <v>0</v>
      </c>
      <c r="X53" s="25">
        <v>0</v>
      </c>
      <c r="Y53" s="25">
        <v>0</v>
      </c>
      <c r="Z53" s="27">
        <v>0</v>
      </c>
      <c r="AA53" s="25">
        <v>17</v>
      </c>
      <c r="AB53" s="24">
        <f>Tableau3[[#This Row],[Territoire EP]]+AA53</f>
        <v>17</v>
      </c>
      <c r="AC53" s="62">
        <v>811</v>
      </c>
      <c r="AD53" s="62">
        <v>754</v>
      </c>
      <c r="AE53" s="62">
        <f>Tableau3[[#This Row],[DGH TOTALE]]-AD53</f>
        <v>57</v>
      </c>
      <c r="AF53" s="63">
        <f>Tableau3[[#This Row],[Heures supp.]]/Tableau3[[#This Row],[DGH TOTALE]]*100</f>
        <v>7.0283600493218241</v>
      </c>
      <c r="AG53" s="64">
        <v>13.5</v>
      </c>
      <c r="AI53" s="60">
        <f>Tableau3[[#This Row],[Dotation structurelle 2022]]-Tableau3[[#This Row],[Dont Marge d''autonomie (3h/ div)]]</f>
        <v>676</v>
      </c>
      <c r="AJ5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54" spans="1:36" ht="18" x14ac:dyDescent="0.2">
      <c r="A54" s="28" t="s">
        <v>175</v>
      </c>
      <c r="B54" s="57">
        <v>83.7</v>
      </c>
      <c r="C54" s="29" t="s">
        <v>176</v>
      </c>
      <c r="D54" s="30" t="s">
        <v>177</v>
      </c>
      <c r="E54" s="23">
        <v>575</v>
      </c>
      <c r="F54" s="24">
        <v>556</v>
      </c>
      <c r="G54" s="25">
        <v>143</v>
      </c>
      <c r="H54" s="20">
        <v>28.6</v>
      </c>
      <c r="I54" s="25">
        <v>129</v>
      </c>
      <c r="J54" s="20">
        <v>25.8</v>
      </c>
      <c r="K54" s="25">
        <v>142</v>
      </c>
      <c r="L54" s="20">
        <v>28.4</v>
      </c>
      <c r="M54" s="25">
        <v>142</v>
      </c>
      <c r="N54" s="20">
        <v>28.4</v>
      </c>
      <c r="O54" s="25">
        <v>0</v>
      </c>
      <c r="P54" s="31">
        <v>-1</v>
      </c>
      <c r="Q54" s="25">
        <v>580</v>
      </c>
      <c r="R54" s="25">
        <v>60</v>
      </c>
      <c r="S54" s="27">
        <v>17</v>
      </c>
      <c r="T54" s="25">
        <v>0</v>
      </c>
      <c r="U54" s="25">
        <v>21</v>
      </c>
      <c r="V54" s="25">
        <v>36</v>
      </c>
      <c r="W54" s="25">
        <v>0</v>
      </c>
      <c r="X54" s="25">
        <v>0</v>
      </c>
      <c r="Y54" s="25">
        <v>0</v>
      </c>
      <c r="Z54" s="27">
        <v>75</v>
      </c>
      <c r="AA54" s="25">
        <v>32</v>
      </c>
      <c r="AB54" s="24">
        <f>Tableau3[[#This Row],[Territoire EP]]+AA54</f>
        <v>107</v>
      </c>
      <c r="AC54" s="62">
        <v>761</v>
      </c>
      <c r="AD54" s="62">
        <v>696</v>
      </c>
      <c r="AE54" s="62">
        <f>Tableau3[[#This Row],[DGH TOTALE]]-AD54</f>
        <v>65</v>
      </c>
      <c r="AF54" s="63">
        <f>Tableau3[[#This Row],[Heures supp.]]/Tableau3[[#This Row],[DGH TOTALE]]*100</f>
        <v>8.5413929040735876</v>
      </c>
      <c r="AG54" s="64">
        <v>13</v>
      </c>
      <c r="AI54" s="60">
        <f>Tableau3[[#This Row],[Dotation structurelle 2022]]-Tableau3[[#This Row],[Dont Marge d''autonomie (3h/ div)]]</f>
        <v>520</v>
      </c>
      <c r="AJ5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74</v>
      </c>
    </row>
    <row r="55" spans="1:36" ht="18" x14ac:dyDescent="0.2">
      <c r="A55" s="28" t="s">
        <v>178</v>
      </c>
      <c r="B55" s="57">
        <v>80.5</v>
      </c>
      <c r="C55" s="29" t="s">
        <v>179</v>
      </c>
      <c r="D55" s="30" t="s">
        <v>177</v>
      </c>
      <c r="E55" s="23">
        <v>631</v>
      </c>
      <c r="F55" s="24">
        <v>655</v>
      </c>
      <c r="G55" s="25">
        <v>175</v>
      </c>
      <c r="H55" s="20">
        <v>29.166666666666668</v>
      </c>
      <c r="I55" s="25">
        <v>171</v>
      </c>
      <c r="J55" s="20">
        <v>28.5</v>
      </c>
      <c r="K55" s="25">
        <v>168</v>
      </c>
      <c r="L55" s="20">
        <v>28</v>
      </c>
      <c r="M55" s="25">
        <v>141</v>
      </c>
      <c r="N55" s="20">
        <v>28.2</v>
      </c>
      <c r="O55" s="25">
        <v>0</v>
      </c>
      <c r="P55" s="31">
        <v>-2</v>
      </c>
      <c r="Q55" s="25">
        <v>667</v>
      </c>
      <c r="R55" s="25">
        <v>69</v>
      </c>
      <c r="S55" s="27">
        <v>19</v>
      </c>
      <c r="T55" s="25">
        <v>0</v>
      </c>
      <c r="U55" s="25">
        <v>0</v>
      </c>
      <c r="V55" s="25">
        <v>18</v>
      </c>
      <c r="W55" s="25">
        <v>0</v>
      </c>
      <c r="X55" s="25">
        <v>9</v>
      </c>
      <c r="Y55" s="25">
        <v>69</v>
      </c>
      <c r="Z55" s="27">
        <v>110</v>
      </c>
      <c r="AA55" s="25">
        <v>39</v>
      </c>
      <c r="AB55" s="24">
        <f>Tableau3[[#This Row],[Territoire EP]]+AA55</f>
        <v>149</v>
      </c>
      <c r="AC55" s="62">
        <v>931</v>
      </c>
      <c r="AD55" s="62">
        <v>819</v>
      </c>
      <c r="AE55" s="62">
        <f>Tableau3[[#This Row],[DGH TOTALE]]-AD55</f>
        <v>112</v>
      </c>
      <c r="AF55" s="63">
        <f>Tableau3[[#This Row],[Heures supp.]]/Tableau3[[#This Row],[DGH TOTALE]]*100</f>
        <v>12.030075187969924</v>
      </c>
      <c r="AG55" s="64">
        <v>11</v>
      </c>
      <c r="AI55" s="60">
        <f>Tableau3[[#This Row],[Dotation structurelle 2022]]-Tableau3[[#This Row],[Dont Marge d''autonomie (3h/ div)]]</f>
        <v>598</v>
      </c>
      <c r="AJ5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115</v>
      </c>
    </row>
    <row r="56" spans="1:36" ht="18" x14ac:dyDescent="0.2">
      <c r="A56" s="28" t="s">
        <v>180</v>
      </c>
      <c r="B56" s="57">
        <v>85.9</v>
      </c>
      <c r="C56" s="29" t="s">
        <v>181</v>
      </c>
      <c r="D56" s="30" t="s">
        <v>177</v>
      </c>
      <c r="E56" s="23">
        <v>556</v>
      </c>
      <c r="F56" s="24">
        <v>579</v>
      </c>
      <c r="G56" s="25">
        <v>138</v>
      </c>
      <c r="H56" s="20">
        <v>27.6</v>
      </c>
      <c r="I56" s="25">
        <v>140</v>
      </c>
      <c r="J56" s="20">
        <v>28</v>
      </c>
      <c r="K56" s="25">
        <v>147</v>
      </c>
      <c r="L56" s="20">
        <v>29.4</v>
      </c>
      <c r="M56" s="25">
        <v>154</v>
      </c>
      <c r="N56" s="20">
        <v>25.666666666666668</v>
      </c>
      <c r="O56" s="25">
        <v>0</v>
      </c>
      <c r="P56" s="31">
        <v>2</v>
      </c>
      <c r="Q56" s="25">
        <v>609</v>
      </c>
      <c r="R56" s="25">
        <v>63</v>
      </c>
      <c r="S56" s="27">
        <v>19</v>
      </c>
      <c r="T56" s="25">
        <v>0</v>
      </c>
      <c r="U56" s="25">
        <v>0</v>
      </c>
      <c r="V56" s="25">
        <v>18</v>
      </c>
      <c r="W56" s="25">
        <v>0</v>
      </c>
      <c r="X56" s="25">
        <v>0</v>
      </c>
      <c r="Y56" s="25">
        <v>0</v>
      </c>
      <c r="Z56" s="27">
        <v>50</v>
      </c>
      <c r="AA56" s="25">
        <v>32</v>
      </c>
      <c r="AB56" s="24">
        <f>Tableau3[[#This Row],[Territoire EP]]+AA56</f>
        <v>82</v>
      </c>
      <c r="AC56" s="62">
        <v>728</v>
      </c>
      <c r="AD56" s="62">
        <v>680</v>
      </c>
      <c r="AE56" s="62">
        <f>Tableau3[[#This Row],[DGH TOTALE]]-AD56</f>
        <v>48</v>
      </c>
      <c r="AF56" s="63">
        <f>Tableau3[[#This Row],[Heures supp.]]/Tableau3[[#This Row],[DGH TOTALE]]*100</f>
        <v>6.593406593406594</v>
      </c>
      <c r="AG56" s="64">
        <v>12</v>
      </c>
      <c r="AI56" s="60">
        <f>Tableau3[[#This Row],[Dotation structurelle 2022]]-Tableau3[[#This Row],[Dont Marge d''autonomie (3h/ div)]]</f>
        <v>546</v>
      </c>
      <c r="AJ5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57" spans="1:36" ht="18" x14ac:dyDescent="0.2">
      <c r="A57" s="28" t="s">
        <v>182</v>
      </c>
      <c r="B57" s="57">
        <v>85.8</v>
      </c>
      <c r="C57" s="29" t="s">
        <v>183</v>
      </c>
      <c r="D57" s="30" t="s">
        <v>184</v>
      </c>
      <c r="E57" s="23">
        <v>620</v>
      </c>
      <c r="F57" s="24">
        <v>606</v>
      </c>
      <c r="G57" s="25">
        <v>148</v>
      </c>
      <c r="H57" s="20">
        <v>29.6</v>
      </c>
      <c r="I57" s="25">
        <v>164</v>
      </c>
      <c r="J57" s="20">
        <v>27.333333333333332</v>
      </c>
      <c r="K57" s="25">
        <v>155</v>
      </c>
      <c r="L57" s="20">
        <v>25.833333333333332</v>
      </c>
      <c r="M57" s="25">
        <v>139</v>
      </c>
      <c r="N57" s="20">
        <v>27.8</v>
      </c>
      <c r="O57" s="25">
        <v>0</v>
      </c>
      <c r="P57" s="31">
        <v>-1</v>
      </c>
      <c r="Q57" s="25">
        <v>638</v>
      </c>
      <c r="R57" s="25">
        <v>66</v>
      </c>
      <c r="S57" s="27">
        <v>16</v>
      </c>
      <c r="T57" s="25">
        <v>0</v>
      </c>
      <c r="U57" s="25">
        <v>0</v>
      </c>
      <c r="V57" s="25">
        <v>18</v>
      </c>
      <c r="W57" s="25">
        <v>0</v>
      </c>
      <c r="X57" s="25">
        <v>0</v>
      </c>
      <c r="Y57" s="25">
        <v>0</v>
      </c>
      <c r="Z57" s="27">
        <v>25</v>
      </c>
      <c r="AA57" s="25">
        <v>34</v>
      </c>
      <c r="AB57" s="24">
        <f>Tableau3[[#This Row],[Territoire EP]]+AA57</f>
        <v>59</v>
      </c>
      <c r="AC57" s="62">
        <v>731</v>
      </c>
      <c r="AD57" s="62">
        <v>657</v>
      </c>
      <c r="AE57" s="62">
        <f>Tableau3[[#This Row],[DGH TOTALE]]-AD57</f>
        <v>74</v>
      </c>
      <c r="AF57" s="63">
        <f>Tableau3[[#This Row],[Heures supp.]]/Tableau3[[#This Row],[DGH TOTALE]]*100</f>
        <v>10.12311901504788</v>
      </c>
      <c r="AG57" s="64">
        <v>11</v>
      </c>
      <c r="AI57" s="60">
        <f>Tableau3[[#This Row],[Dotation structurelle 2022]]-Tableau3[[#This Row],[Dont Marge d''autonomie (3h/ div)]]</f>
        <v>572</v>
      </c>
      <c r="AJ5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34</v>
      </c>
    </row>
    <row r="58" spans="1:36" ht="18" x14ac:dyDescent="0.2">
      <c r="A58" s="28" t="s">
        <v>185</v>
      </c>
      <c r="B58" s="57">
        <v>100.2</v>
      </c>
      <c r="C58" s="29" t="s">
        <v>186</v>
      </c>
      <c r="D58" s="30" t="s">
        <v>184</v>
      </c>
      <c r="E58" s="23">
        <v>554</v>
      </c>
      <c r="F58" s="24">
        <v>577</v>
      </c>
      <c r="G58" s="25">
        <v>133</v>
      </c>
      <c r="H58" s="20">
        <v>26.6</v>
      </c>
      <c r="I58" s="25">
        <v>165</v>
      </c>
      <c r="J58" s="20">
        <v>27.5</v>
      </c>
      <c r="K58" s="25">
        <v>145</v>
      </c>
      <c r="L58" s="20">
        <v>29</v>
      </c>
      <c r="M58" s="25">
        <v>134</v>
      </c>
      <c r="N58" s="20">
        <v>26.8</v>
      </c>
      <c r="O58" s="25">
        <v>0</v>
      </c>
      <c r="P58" s="31">
        <v>1</v>
      </c>
      <c r="Q58" s="25">
        <v>609</v>
      </c>
      <c r="R58" s="25">
        <v>63</v>
      </c>
      <c r="S58" s="27">
        <v>15</v>
      </c>
      <c r="T58" s="25">
        <v>0</v>
      </c>
      <c r="U58" s="25">
        <v>21</v>
      </c>
      <c r="V58" s="25">
        <v>0</v>
      </c>
      <c r="W58" s="25">
        <v>0</v>
      </c>
      <c r="X58" s="25">
        <v>0</v>
      </c>
      <c r="Y58" s="25">
        <v>0</v>
      </c>
      <c r="Z58" s="27">
        <v>0</v>
      </c>
      <c r="AA58" s="25">
        <v>25</v>
      </c>
      <c r="AB58" s="24">
        <f>Tableau3[[#This Row],[Territoire EP]]+AA58</f>
        <v>25</v>
      </c>
      <c r="AC58" s="62">
        <v>670</v>
      </c>
      <c r="AD58" s="62">
        <v>606</v>
      </c>
      <c r="AE58" s="62">
        <f>Tableau3[[#This Row],[DGH TOTALE]]-AD58</f>
        <v>64</v>
      </c>
      <c r="AF58" s="63">
        <f>Tableau3[[#This Row],[Heures supp.]]/Tableau3[[#This Row],[DGH TOTALE]]*100</f>
        <v>9.5522388059701502</v>
      </c>
      <c r="AG58" s="64">
        <v>9.5</v>
      </c>
      <c r="AI58" s="60">
        <f>Tableau3[[#This Row],[Dotation structurelle 2022]]-Tableau3[[#This Row],[Dont Marge d''autonomie (3h/ div)]]</f>
        <v>546</v>
      </c>
      <c r="AJ5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59" spans="1:36" ht="18" x14ac:dyDescent="0.2">
      <c r="A59" s="28" t="s">
        <v>187</v>
      </c>
      <c r="B59" s="57">
        <v>108.3</v>
      </c>
      <c r="C59" s="29" t="s">
        <v>188</v>
      </c>
      <c r="D59" s="30" t="s">
        <v>189</v>
      </c>
      <c r="E59" s="23">
        <v>640</v>
      </c>
      <c r="F59" s="24">
        <v>696</v>
      </c>
      <c r="G59" s="25">
        <v>204</v>
      </c>
      <c r="H59" s="20">
        <v>29.142857142857142</v>
      </c>
      <c r="I59" s="25">
        <v>169</v>
      </c>
      <c r="J59" s="20">
        <v>28.166666666666668</v>
      </c>
      <c r="K59" s="25">
        <v>165</v>
      </c>
      <c r="L59" s="20">
        <v>27.5</v>
      </c>
      <c r="M59" s="25">
        <v>158</v>
      </c>
      <c r="N59" s="20">
        <v>26.333333333333332</v>
      </c>
      <c r="O59" s="25">
        <v>0</v>
      </c>
      <c r="P59" s="31">
        <v>2</v>
      </c>
      <c r="Q59" s="25">
        <v>725</v>
      </c>
      <c r="R59" s="25">
        <v>75</v>
      </c>
      <c r="S59" s="27">
        <v>19</v>
      </c>
      <c r="T59" s="25">
        <v>0</v>
      </c>
      <c r="U59" s="25">
        <v>21</v>
      </c>
      <c r="V59" s="25">
        <v>0</v>
      </c>
      <c r="W59" s="25">
        <v>21</v>
      </c>
      <c r="X59" s="25">
        <v>0</v>
      </c>
      <c r="Y59" s="25">
        <v>0</v>
      </c>
      <c r="Z59" s="27">
        <v>0</v>
      </c>
      <c r="AA59" s="25">
        <v>26</v>
      </c>
      <c r="AB59" s="24">
        <f>Tableau3[[#This Row],[Territoire EP]]+AA59</f>
        <v>26</v>
      </c>
      <c r="AC59" s="62">
        <v>812</v>
      </c>
      <c r="AD59" s="62">
        <v>735</v>
      </c>
      <c r="AE59" s="62">
        <f>Tableau3[[#This Row],[DGH TOTALE]]-AD59</f>
        <v>77</v>
      </c>
      <c r="AF59" s="63">
        <f>Tableau3[[#This Row],[Heures supp.]]/Tableau3[[#This Row],[DGH TOTALE]]*100</f>
        <v>9.4827586206896548</v>
      </c>
      <c r="AG59" s="64">
        <v>11</v>
      </c>
      <c r="AI59" s="60">
        <f>Tableau3[[#This Row],[Dotation structurelle 2022]]-Tableau3[[#This Row],[Dont Marge d''autonomie (3h/ div)]]</f>
        <v>650</v>
      </c>
      <c r="AJ5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61</v>
      </c>
    </row>
    <row r="60" spans="1:36" ht="18" x14ac:dyDescent="0.2">
      <c r="A60" s="28" t="s">
        <v>190</v>
      </c>
      <c r="B60" s="57">
        <v>117.8</v>
      </c>
      <c r="C60" s="29" t="s">
        <v>191</v>
      </c>
      <c r="D60" s="30" t="s">
        <v>192</v>
      </c>
      <c r="E60" s="23">
        <v>452</v>
      </c>
      <c r="F60" s="24">
        <v>455</v>
      </c>
      <c r="G60" s="25">
        <v>132</v>
      </c>
      <c r="H60" s="20">
        <v>26.4</v>
      </c>
      <c r="I60" s="25">
        <v>112</v>
      </c>
      <c r="J60" s="20">
        <v>28</v>
      </c>
      <c r="K60" s="25">
        <v>104</v>
      </c>
      <c r="L60" s="20">
        <v>26</v>
      </c>
      <c r="M60" s="25">
        <v>107</v>
      </c>
      <c r="N60" s="20">
        <v>26.75</v>
      </c>
      <c r="O60" s="25">
        <v>0</v>
      </c>
      <c r="P60" s="31">
        <v>0</v>
      </c>
      <c r="Q60" s="25">
        <v>493</v>
      </c>
      <c r="R60" s="25">
        <v>51</v>
      </c>
      <c r="S60" s="27">
        <v>15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7">
        <v>0</v>
      </c>
      <c r="AA60" s="25">
        <v>14</v>
      </c>
      <c r="AB60" s="24">
        <f>Tableau3[[#This Row],[Territoire EP]]+AA60</f>
        <v>14</v>
      </c>
      <c r="AC60" s="62">
        <v>522</v>
      </c>
      <c r="AD60" s="62">
        <v>485</v>
      </c>
      <c r="AE60" s="62">
        <f>Tableau3[[#This Row],[DGH TOTALE]]-AD60</f>
        <v>37</v>
      </c>
      <c r="AF60" s="63">
        <f>Tableau3[[#This Row],[Heures supp.]]/Tableau3[[#This Row],[DGH TOTALE]]*100</f>
        <v>7.088122605363985</v>
      </c>
      <c r="AG60" s="64">
        <v>8</v>
      </c>
      <c r="AI60" s="60">
        <f>Tableau3[[#This Row],[Dotation structurelle 2022]]-Tableau3[[#This Row],[Dont Marge d''autonomie (3h/ div)]]</f>
        <v>442</v>
      </c>
      <c r="AJ6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15</v>
      </c>
    </row>
    <row r="61" spans="1:36" ht="18" x14ac:dyDescent="0.2">
      <c r="A61" s="28" t="s">
        <v>193</v>
      </c>
      <c r="B61" s="57">
        <v>133</v>
      </c>
      <c r="C61" s="29" t="s">
        <v>194</v>
      </c>
      <c r="D61" s="30" t="s">
        <v>195</v>
      </c>
      <c r="E61" s="23">
        <v>585</v>
      </c>
      <c r="F61" s="24">
        <v>596</v>
      </c>
      <c r="G61" s="25">
        <v>145</v>
      </c>
      <c r="H61" s="20">
        <v>29</v>
      </c>
      <c r="I61" s="25">
        <v>152</v>
      </c>
      <c r="J61" s="20">
        <v>25.333333333333332</v>
      </c>
      <c r="K61" s="25">
        <v>142</v>
      </c>
      <c r="L61" s="20">
        <v>28.4</v>
      </c>
      <c r="M61" s="25">
        <v>157</v>
      </c>
      <c r="N61" s="20">
        <v>26.166666666666668</v>
      </c>
      <c r="O61" s="25">
        <v>0</v>
      </c>
      <c r="P61" s="31">
        <v>1</v>
      </c>
      <c r="Q61" s="25">
        <v>638</v>
      </c>
      <c r="R61" s="25">
        <v>66</v>
      </c>
      <c r="S61" s="27">
        <v>15</v>
      </c>
      <c r="T61" s="25">
        <v>0</v>
      </c>
      <c r="U61" s="25">
        <v>21</v>
      </c>
      <c r="V61" s="25">
        <v>0</v>
      </c>
      <c r="W61" s="25">
        <v>0</v>
      </c>
      <c r="X61" s="25">
        <v>0</v>
      </c>
      <c r="Y61" s="25">
        <v>0</v>
      </c>
      <c r="Z61" s="27">
        <v>0</v>
      </c>
      <c r="AA61" s="25">
        <v>11</v>
      </c>
      <c r="AB61" s="24">
        <f>Tableau3[[#This Row],[Territoire EP]]+AA61</f>
        <v>11</v>
      </c>
      <c r="AC61" s="62">
        <v>685</v>
      </c>
      <c r="AD61" s="62">
        <v>637</v>
      </c>
      <c r="AE61" s="62">
        <f>Tableau3[[#This Row],[DGH TOTALE]]-AD61</f>
        <v>48</v>
      </c>
      <c r="AF61" s="63">
        <f>Tableau3[[#This Row],[Heures supp.]]/Tableau3[[#This Row],[DGH TOTALE]]*100</f>
        <v>7.007299270072993</v>
      </c>
      <c r="AG61" s="64">
        <v>11</v>
      </c>
      <c r="AI61" s="60">
        <f>Tableau3[[#This Row],[Dotation structurelle 2022]]-Tableau3[[#This Row],[Dont Marge d''autonomie (3h/ div)]]</f>
        <v>572</v>
      </c>
      <c r="AJ6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62" spans="1:36" ht="18" x14ac:dyDescent="0.2">
      <c r="A62" s="28" t="s">
        <v>196</v>
      </c>
      <c r="B62" s="57">
        <v>127.7</v>
      </c>
      <c r="C62" s="29" t="s">
        <v>197</v>
      </c>
      <c r="D62" s="30" t="s">
        <v>195</v>
      </c>
      <c r="E62" s="23">
        <v>383</v>
      </c>
      <c r="F62" s="24">
        <v>396</v>
      </c>
      <c r="G62" s="25">
        <v>97</v>
      </c>
      <c r="H62" s="20">
        <v>24.25</v>
      </c>
      <c r="I62" s="25">
        <v>107</v>
      </c>
      <c r="J62" s="20">
        <v>26.75</v>
      </c>
      <c r="K62" s="25">
        <v>92</v>
      </c>
      <c r="L62" s="20">
        <v>23</v>
      </c>
      <c r="M62" s="25">
        <v>100</v>
      </c>
      <c r="N62" s="20">
        <v>25</v>
      </c>
      <c r="O62" s="25">
        <v>0</v>
      </c>
      <c r="P62" s="31">
        <v>1</v>
      </c>
      <c r="Q62" s="25">
        <v>464</v>
      </c>
      <c r="R62" s="25">
        <v>48</v>
      </c>
      <c r="S62" s="27">
        <v>8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7">
        <v>0</v>
      </c>
      <c r="AA62" s="25">
        <v>9</v>
      </c>
      <c r="AB62" s="24">
        <f>Tableau3[[#This Row],[Territoire EP]]+AA62</f>
        <v>9</v>
      </c>
      <c r="AC62" s="62">
        <v>481</v>
      </c>
      <c r="AD62" s="62">
        <v>434</v>
      </c>
      <c r="AE62" s="62">
        <f>Tableau3[[#This Row],[DGH TOTALE]]-AD62</f>
        <v>47</v>
      </c>
      <c r="AF62" s="63">
        <f>Tableau3[[#This Row],[Heures supp.]]/Tableau3[[#This Row],[DGH TOTALE]]*100</f>
        <v>9.7713097713097721</v>
      </c>
      <c r="AG62" s="64">
        <v>7</v>
      </c>
      <c r="AI62" s="60">
        <f>Tableau3[[#This Row],[Dotation structurelle 2022]]-Tableau3[[#This Row],[Dont Marge d''autonomie (3h/ div)]]</f>
        <v>416</v>
      </c>
      <c r="AJ6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8</v>
      </c>
    </row>
    <row r="63" spans="1:36" ht="18" x14ac:dyDescent="0.2">
      <c r="A63" s="28" t="s">
        <v>198</v>
      </c>
      <c r="B63" s="57">
        <v>73.599999999999994</v>
      </c>
      <c r="C63" s="29" t="s">
        <v>199</v>
      </c>
      <c r="D63" s="30" t="s">
        <v>200</v>
      </c>
      <c r="E63" s="23">
        <v>558</v>
      </c>
      <c r="F63" s="24">
        <v>554</v>
      </c>
      <c r="G63" s="25">
        <v>134</v>
      </c>
      <c r="H63" s="20">
        <v>26.8</v>
      </c>
      <c r="I63" s="25">
        <v>162</v>
      </c>
      <c r="J63" s="20">
        <v>27</v>
      </c>
      <c r="K63" s="25">
        <v>127</v>
      </c>
      <c r="L63" s="20">
        <v>25.4</v>
      </c>
      <c r="M63" s="25">
        <v>131</v>
      </c>
      <c r="N63" s="20">
        <v>26.2</v>
      </c>
      <c r="O63" s="25">
        <v>0</v>
      </c>
      <c r="P63" s="31">
        <v>0</v>
      </c>
      <c r="Q63" s="25">
        <v>609</v>
      </c>
      <c r="R63" s="25">
        <v>63</v>
      </c>
      <c r="S63" s="27">
        <v>22</v>
      </c>
      <c r="T63" s="25">
        <v>0</v>
      </c>
      <c r="U63" s="25">
        <v>0</v>
      </c>
      <c r="V63" s="25">
        <v>0</v>
      </c>
      <c r="W63" s="25">
        <v>0</v>
      </c>
      <c r="X63" s="25">
        <v>18</v>
      </c>
      <c r="Y63" s="25">
        <v>61</v>
      </c>
      <c r="Z63" s="27">
        <v>105</v>
      </c>
      <c r="AA63" s="25">
        <v>36</v>
      </c>
      <c r="AB63" s="24">
        <f>Tableau3[[#This Row],[Territoire EP]]+AA63</f>
        <v>141</v>
      </c>
      <c r="AC63" s="62">
        <v>851</v>
      </c>
      <c r="AD63" s="62">
        <v>765</v>
      </c>
      <c r="AE63" s="62">
        <f>Tableau3[[#This Row],[DGH TOTALE]]-AD63</f>
        <v>86</v>
      </c>
      <c r="AF63" s="63">
        <f>Tableau3[[#This Row],[Heures supp.]]/Tableau3[[#This Row],[DGH TOTALE]]*100</f>
        <v>10.105757931844888</v>
      </c>
      <c r="AG63" s="64">
        <v>13</v>
      </c>
      <c r="AI63" s="60">
        <f>Tableau3[[#This Row],[Dotation structurelle 2022]]-Tableau3[[#This Row],[Dont Marge d''autonomie (3h/ div)]]</f>
        <v>546</v>
      </c>
      <c r="AJ6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101</v>
      </c>
    </row>
    <row r="64" spans="1:36" ht="18" x14ac:dyDescent="0.2">
      <c r="A64" s="28" t="s">
        <v>201</v>
      </c>
      <c r="B64" s="57">
        <v>82.5</v>
      </c>
      <c r="C64" s="29" t="s">
        <v>202</v>
      </c>
      <c r="D64" s="30" t="s">
        <v>200</v>
      </c>
      <c r="E64" s="23">
        <v>431</v>
      </c>
      <c r="F64" s="24">
        <v>444</v>
      </c>
      <c r="G64" s="25">
        <v>110</v>
      </c>
      <c r="H64" s="20">
        <v>27.5</v>
      </c>
      <c r="I64" s="25">
        <v>116</v>
      </c>
      <c r="J64" s="20">
        <v>29</v>
      </c>
      <c r="K64" s="25">
        <v>116</v>
      </c>
      <c r="L64" s="20">
        <v>29</v>
      </c>
      <c r="M64" s="25">
        <v>102</v>
      </c>
      <c r="N64" s="20">
        <v>25.5</v>
      </c>
      <c r="O64" s="25">
        <v>0</v>
      </c>
      <c r="P64" s="31">
        <v>0</v>
      </c>
      <c r="Q64" s="25">
        <v>464</v>
      </c>
      <c r="R64" s="25">
        <v>48</v>
      </c>
      <c r="S64" s="27">
        <v>15</v>
      </c>
      <c r="T64" s="25">
        <v>0</v>
      </c>
      <c r="U64" s="25">
        <v>21</v>
      </c>
      <c r="V64" s="25">
        <v>18</v>
      </c>
      <c r="W64" s="25">
        <v>0</v>
      </c>
      <c r="X64" s="25">
        <v>9</v>
      </c>
      <c r="Y64" s="25">
        <v>50</v>
      </c>
      <c r="Z64" s="27">
        <v>84</v>
      </c>
      <c r="AA64" s="25">
        <v>26</v>
      </c>
      <c r="AB64" s="24">
        <f>Tableau3[[#This Row],[Territoire EP]]+AA64</f>
        <v>110</v>
      </c>
      <c r="AC64" s="62">
        <v>687</v>
      </c>
      <c r="AD64" s="62">
        <v>616</v>
      </c>
      <c r="AE64" s="62">
        <f>Tableau3[[#This Row],[DGH TOTALE]]-AD64</f>
        <v>71</v>
      </c>
      <c r="AF64" s="63">
        <f>Tableau3[[#This Row],[Heures supp.]]/Tableau3[[#This Row],[DGH TOTALE]]*100</f>
        <v>10.334788937409025</v>
      </c>
      <c r="AG64" s="64">
        <v>8</v>
      </c>
      <c r="AI64" s="60">
        <f>Tableau3[[#This Row],[Dotation structurelle 2022]]-Tableau3[[#This Row],[Dont Marge d''autonomie (3h/ div)]]</f>
        <v>416</v>
      </c>
      <c r="AJ6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113</v>
      </c>
    </row>
    <row r="65" spans="1:36" ht="18" x14ac:dyDescent="0.2">
      <c r="A65" s="28" t="s">
        <v>203</v>
      </c>
      <c r="B65" s="57">
        <v>78.7</v>
      </c>
      <c r="C65" s="29" t="s">
        <v>204</v>
      </c>
      <c r="D65" s="30" t="s">
        <v>200</v>
      </c>
      <c r="E65" s="23">
        <v>336</v>
      </c>
      <c r="F65" s="24">
        <v>351</v>
      </c>
      <c r="G65" s="25">
        <v>91</v>
      </c>
      <c r="H65" s="20">
        <v>22.75</v>
      </c>
      <c r="I65" s="25">
        <v>81</v>
      </c>
      <c r="J65" s="20">
        <v>27</v>
      </c>
      <c r="K65" s="25">
        <v>89</v>
      </c>
      <c r="L65" s="20">
        <v>29.666666666666668</v>
      </c>
      <c r="M65" s="25">
        <v>90</v>
      </c>
      <c r="N65" s="20">
        <v>30</v>
      </c>
      <c r="O65" s="25">
        <v>0</v>
      </c>
      <c r="P65" s="31">
        <v>0</v>
      </c>
      <c r="Q65" s="25">
        <v>377</v>
      </c>
      <c r="R65" s="25">
        <v>39</v>
      </c>
      <c r="S65" s="27">
        <v>11</v>
      </c>
      <c r="T65" s="25">
        <v>0</v>
      </c>
      <c r="U65" s="25">
        <v>21</v>
      </c>
      <c r="V65" s="25">
        <v>0</v>
      </c>
      <c r="W65" s="25">
        <v>0</v>
      </c>
      <c r="X65" s="25">
        <v>0</v>
      </c>
      <c r="Y65" s="25">
        <v>40</v>
      </c>
      <c r="Z65" s="27">
        <v>73</v>
      </c>
      <c r="AA65" s="25">
        <v>21</v>
      </c>
      <c r="AB65" s="24">
        <f>Tableau3[[#This Row],[Territoire EP]]+AA65</f>
        <v>94</v>
      </c>
      <c r="AC65" s="62">
        <v>543</v>
      </c>
      <c r="AD65" s="62">
        <v>496</v>
      </c>
      <c r="AE65" s="62">
        <f>Tableau3[[#This Row],[DGH TOTALE]]-AD65</f>
        <v>47</v>
      </c>
      <c r="AF65" s="63">
        <f>Tableau3[[#This Row],[Heures supp.]]/Tableau3[[#This Row],[DGH TOTALE]]*100</f>
        <v>8.6556169429097611</v>
      </c>
      <c r="AG65" s="64">
        <v>9</v>
      </c>
      <c r="AI65" s="60">
        <f>Tableau3[[#This Row],[Dotation structurelle 2022]]-Tableau3[[#This Row],[Dont Marge d''autonomie (3h/ div)]]</f>
        <v>338</v>
      </c>
      <c r="AJ6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72</v>
      </c>
    </row>
    <row r="66" spans="1:36" ht="18" x14ac:dyDescent="0.2">
      <c r="A66" s="28" t="s">
        <v>205</v>
      </c>
      <c r="B66" s="57">
        <v>110.7</v>
      </c>
      <c r="C66" s="29" t="s">
        <v>206</v>
      </c>
      <c r="D66" s="30" t="s">
        <v>200</v>
      </c>
      <c r="E66" s="23">
        <v>612</v>
      </c>
      <c r="F66" s="24">
        <v>597</v>
      </c>
      <c r="G66" s="25">
        <v>154</v>
      </c>
      <c r="H66" s="20">
        <v>25.666666666666668</v>
      </c>
      <c r="I66" s="25">
        <v>153</v>
      </c>
      <c r="J66" s="20">
        <v>25.5</v>
      </c>
      <c r="K66" s="25">
        <v>138</v>
      </c>
      <c r="L66" s="20">
        <v>27.6</v>
      </c>
      <c r="M66" s="25">
        <v>152</v>
      </c>
      <c r="N66" s="20">
        <v>25.333333333333332</v>
      </c>
      <c r="O66" s="25">
        <v>0</v>
      </c>
      <c r="P66" s="31">
        <v>0</v>
      </c>
      <c r="Q66" s="25">
        <v>667</v>
      </c>
      <c r="R66" s="25">
        <v>69</v>
      </c>
      <c r="S66" s="27">
        <v>19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7">
        <v>0</v>
      </c>
      <c r="AA66" s="25">
        <v>21</v>
      </c>
      <c r="AB66" s="24">
        <f>Tableau3[[#This Row],[Territoire EP]]+AA66</f>
        <v>21</v>
      </c>
      <c r="AC66" s="62">
        <v>707</v>
      </c>
      <c r="AD66" s="62">
        <v>653</v>
      </c>
      <c r="AE66" s="62">
        <f>Tableau3[[#This Row],[DGH TOTALE]]-AD66</f>
        <v>54</v>
      </c>
      <c r="AF66" s="63">
        <f>Tableau3[[#This Row],[Heures supp.]]/Tableau3[[#This Row],[DGH TOTALE]]*100</f>
        <v>7.6379066478076378</v>
      </c>
      <c r="AG66" s="64">
        <v>12</v>
      </c>
      <c r="AI66" s="60">
        <f>Tableau3[[#This Row],[Dotation structurelle 2022]]-Tableau3[[#This Row],[Dont Marge d''autonomie (3h/ div)]]</f>
        <v>598</v>
      </c>
      <c r="AJ6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67" spans="1:36" ht="18" x14ac:dyDescent="0.2">
      <c r="A67" s="28" t="s">
        <v>207</v>
      </c>
      <c r="B67" s="57">
        <v>76.8</v>
      </c>
      <c r="C67" s="29" t="s">
        <v>208</v>
      </c>
      <c r="D67" s="30" t="s">
        <v>200</v>
      </c>
      <c r="E67" s="23">
        <v>354</v>
      </c>
      <c r="F67" s="24">
        <v>363</v>
      </c>
      <c r="G67" s="25">
        <v>95</v>
      </c>
      <c r="H67" s="20">
        <v>23.75</v>
      </c>
      <c r="I67" s="25">
        <v>100</v>
      </c>
      <c r="J67" s="20">
        <v>25</v>
      </c>
      <c r="K67" s="25">
        <v>93</v>
      </c>
      <c r="L67" s="20">
        <v>23.25</v>
      </c>
      <c r="M67" s="25">
        <v>75</v>
      </c>
      <c r="N67" s="20">
        <v>25</v>
      </c>
      <c r="O67" s="25">
        <v>0</v>
      </c>
      <c r="P67" s="31">
        <v>1</v>
      </c>
      <c r="Q67" s="25">
        <v>435</v>
      </c>
      <c r="R67" s="25">
        <v>45</v>
      </c>
      <c r="S67" s="27">
        <v>11</v>
      </c>
      <c r="T67" s="25">
        <v>0</v>
      </c>
      <c r="U67" s="25">
        <v>0</v>
      </c>
      <c r="V67" s="25">
        <v>18</v>
      </c>
      <c r="W67" s="25">
        <v>0</v>
      </c>
      <c r="X67" s="25">
        <v>0</v>
      </c>
      <c r="Y67" s="25">
        <v>45</v>
      </c>
      <c r="Z67" s="27">
        <v>35</v>
      </c>
      <c r="AA67" s="25">
        <v>22</v>
      </c>
      <c r="AB67" s="24">
        <f>Tableau3[[#This Row],[Territoire EP]]+AA67</f>
        <v>57</v>
      </c>
      <c r="AC67" s="62">
        <v>566</v>
      </c>
      <c r="AD67" s="62">
        <v>498</v>
      </c>
      <c r="AE67" s="62">
        <f>Tableau3[[#This Row],[DGH TOTALE]]-AD67</f>
        <v>68</v>
      </c>
      <c r="AF67" s="63">
        <f>Tableau3[[#This Row],[Heures supp.]]/Tableau3[[#This Row],[DGH TOTALE]]*100</f>
        <v>12.014134275618375</v>
      </c>
      <c r="AG67" s="64">
        <v>7</v>
      </c>
      <c r="AI67" s="60">
        <f>Tableau3[[#This Row],[Dotation structurelle 2022]]-Tableau3[[#This Row],[Dont Marge d''autonomie (3h/ div)]]</f>
        <v>390</v>
      </c>
      <c r="AJ6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74</v>
      </c>
    </row>
    <row r="68" spans="1:36" ht="18" x14ac:dyDescent="0.2">
      <c r="A68" s="28" t="s">
        <v>209</v>
      </c>
      <c r="B68" s="57">
        <v>99.4</v>
      </c>
      <c r="C68" s="29" t="s">
        <v>210</v>
      </c>
      <c r="D68" s="30" t="s">
        <v>211</v>
      </c>
      <c r="E68" s="23">
        <v>606</v>
      </c>
      <c r="F68" s="24">
        <v>612</v>
      </c>
      <c r="G68" s="25">
        <v>162</v>
      </c>
      <c r="H68" s="20">
        <v>27</v>
      </c>
      <c r="I68" s="25">
        <v>156</v>
      </c>
      <c r="J68" s="20">
        <v>26</v>
      </c>
      <c r="K68" s="25">
        <v>146</v>
      </c>
      <c r="L68" s="20">
        <v>29.2</v>
      </c>
      <c r="M68" s="25">
        <v>148</v>
      </c>
      <c r="N68" s="20">
        <v>29.6</v>
      </c>
      <c r="O68" s="25">
        <v>0</v>
      </c>
      <c r="P68" s="31">
        <v>1</v>
      </c>
      <c r="Q68" s="25">
        <v>638</v>
      </c>
      <c r="R68" s="25">
        <v>66</v>
      </c>
      <c r="S68" s="27">
        <v>19</v>
      </c>
      <c r="T68" s="25">
        <v>0</v>
      </c>
      <c r="U68" s="25">
        <v>21</v>
      </c>
      <c r="V68" s="25">
        <v>18</v>
      </c>
      <c r="W68" s="25">
        <v>0</v>
      </c>
      <c r="X68" s="25">
        <v>0</v>
      </c>
      <c r="Y68" s="25">
        <v>0</v>
      </c>
      <c r="Z68" s="27">
        <v>0</v>
      </c>
      <c r="AA68" s="25">
        <v>27</v>
      </c>
      <c r="AB68" s="24">
        <f>Tableau3[[#This Row],[Territoire EP]]+AA68</f>
        <v>27</v>
      </c>
      <c r="AC68" s="62">
        <v>723</v>
      </c>
      <c r="AD68" s="62">
        <v>657</v>
      </c>
      <c r="AE68" s="62">
        <f>Tableau3[[#This Row],[DGH TOTALE]]-AD68</f>
        <v>66</v>
      </c>
      <c r="AF68" s="63">
        <f>Tableau3[[#This Row],[Heures supp.]]/Tableau3[[#This Row],[DGH TOTALE]]*100</f>
        <v>9.1286307053941904</v>
      </c>
      <c r="AG68" s="64">
        <v>11</v>
      </c>
      <c r="AI68" s="60">
        <f>Tableau3[[#This Row],[Dotation structurelle 2022]]-Tableau3[[#This Row],[Dont Marge d''autonomie (3h/ div)]]</f>
        <v>572</v>
      </c>
      <c r="AJ6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58</v>
      </c>
    </row>
    <row r="69" spans="1:36" ht="18" x14ac:dyDescent="0.2">
      <c r="A69" s="28" t="s">
        <v>212</v>
      </c>
      <c r="B69" s="57">
        <v>82.9</v>
      </c>
      <c r="C69" s="29" t="s">
        <v>213</v>
      </c>
      <c r="D69" s="30" t="s">
        <v>211</v>
      </c>
      <c r="E69" s="23">
        <v>724</v>
      </c>
      <c r="F69" s="24">
        <v>769</v>
      </c>
      <c r="G69" s="25">
        <v>215</v>
      </c>
      <c r="H69" s="20">
        <v>26.875</v>
      </c>
      <c r="I69" s="25">
        <v>187</v>
      </c>
      <c r="J69" s="20">
        <v>26.714285714285715</v>
      </c>
      <c r="K69" s="25">
        <v>193</v>
      </c>
      <c r="L69" s="20">
        <v>27.571428571428573</v>
      </c>
      <c r="M69" s="25">
        <v>158</v>
      </c>
      <c r="N69" s="20">
        <v>26.333333333333332</v>
      </c>
      <c r="O69" s="25">
        <v>16</v>
      </c>
      <c r="P69" s="31">
        <v>4</v>
      </c>
      <c r="Q69" s="25">
        <v>847</v>
      </c>
      <c r="R69" s="25">
        <v>84</v>
      </c>
      <c r="S69" s="27">
        <v>19</v>
      </c>
      <c r="T69" s="25">
        <v>0</v>
      </c>
      <c r="U69" s="25">
        <v>21</v>
      </c>
      <c r="V69" s="25">
        <v>0</v>
      </c>
      <c r="W69" s="25">
        <v>0</v>
      </c>
      <c r="X69" s="25">
        <v>0</v>
      </c>
      <c r="Y69" s="25">
        <v>0</v>
      </c>
      <c r="Z69" s="27">
        <v>0</v>
      </c>
      <c r="AA69" s="25">
        <v>44</v>
      </c>
      <c r="AB69" s="24">
        <f>Tableau3[[#This Row],[Territoire EP]]+AA69</f>
        <v>44</v>
      </c>
      <c r="AC69" s="62">
        <v>931</v>
      </c>
      <c r="AD69" s="62">
        <v>837</v>
      </c>
      <c r="AE69" s="62">
        <f>Tableau3[[#This Row],[DGH TOTALE]]-AD69</f>
        <v>94</v>
      </c>
      <c r="AF69" s="63">
        <f>Tableau3[[#This Row],[Heures supp.]]/Tableau3[[#This Row],[DGH TOTALE]]*100</f>
        <v>10.096670247046188</v>
      </c>
      <c r="AG69" s="64">
        <v>11</v>
      </c>
      <c r="AI69" s="60">
        <f>Tableau3[[#This Row],[Dotation structurelle 2022]]-Tableau3[[#This Row],[Dont Marge d''autonomie (3h/ div)]]</f>
        <v>763</v>
      </c>
      <c r="AJ6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70" spans="1:36" ht="18" x14ac:dyDescent="0.2">
      <c r="A70" s="28" t="s">
        <v>214</v>
      </c>
      <c r="B70" s="57">
        <v>135.19999999999999</v>
      </c>
      <c r="C70" s="29" t="s">
        <v>215</v>
      </c>
      <c r="D70" s="30" t="s">
        <v>216</v>
      </c>
      <c r="E70" s="23">
        <v>990</v>
      </c>
      <c r="F70" s="24">
        <v>934</v>
      </c>
      <c r="G70" s="25">
        <v>218</v>
      </c>
      <c r="H70" s="20">
        <v>27.25</v>
      </c>
      <c r="I70" s="25">
        <v>235</v>
      </c>
      <c r="J70" s="20">
        <v>29.375</v>
      </c>
      <c r="K70" s="25">
        <v>238</v>
      </c>
      <c r="L70" s="20">
        <v>29.75</v>
      </c>
      <c r="M70" s="25">
        <v>243</v>
      </c>
      <c r="N70" s="20">
        <v>27</v>
      </c>
      <c r="O70" s="25">
        <v>0</v>
      </c>
      <c r="P70" s="31">
        <v>-1</v>
      </c>
      <c r="Q70" s="25">
        <v>957</v>
      </c>
      <c r="R70" s="25">
        <v>99</v>
      </c>
      <c r="S70" s="27">
        <v>25</v>
      </c>
      <c r="T70" s="25">
        <v>0</v>
      </c>
      <c r="U70" s="25">
        <v>0</v>
      </c>
      <c r="V70" s="25">
        <v>0</v>
      </c>
      <c r="W70" s="25">
        <v>0</v>
      </c>
      <c r="X70" s="25">
        <v>20</v>
      </c>
      <c r="Y70" s="25">
        <v>0</v>
      </c>
      <c r="Z70" s="27">
        <v>0</v>
      </c>
      <c r="AA70" s="25">
        <v>16</v>
      </c>
      <c r="AB70" s="24">
        <f>Tableau3[[#This Row],[Territoire EP]]+AA70</f>
        <v>16</v>
      </c>
      <c r="AC70" s="62">
        <v>1018</v>
      </c>
      <c r="AD70" s="62">
        <v>956</v>
      </c>
      <c r="AE70" s="62">
        <f>Tableau3[[#This Row],[DGH TOTALE]]-AD70</f>
        <v>62</v>
      </c>
      <c r="AF70" s="63">
        <f>Tableau3[[#This Row],[Heures supp.]]/Tableau3[[#This Row],[DGH TOTALE]]*100</f>
        <v>6.0903732809430258</v>
      </c>
      <c r="AG70" s="64">
        <v>17</v>
      </c>
      <c r="AI70" s="60">
        <f>Tableau3[[#This Row],[Dotation structurelle 2022]]-Tableau3[[#This Row],[Dont Marge d''autonomie (3h/ div)]]</f>
        <v>858</v>
      </c>
      <c r="AJ7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45</v>
      </c>
    </row>
    <row r="71" spans="1:36" ht="18" x14ac:dyDescent="0.2">
      <c r="A71" s="28" t="s">
        <v>217</v>
      </c>
      <c r="B71" s="57">
        <v>132.6</v>
      </c>
      <c r="C71" s="29" t="s">
        <v>218</v>
      </c>
      <c r="D71" s="30" t="s">
        <v>219</v>
      </c>
      <c r="E71" s="23">
        <v>776</v>
      </c>
      <c r="F71" s="24">
        <v>788</v>
      </c>
      <c r="G71" s="25">
        <v>185</v>
      </c>
      <c r="H71" s="20">
        <v>26.428571428571427</v>
      </c>
      <c r="I71" s="25">
        <v>198</v>
      </c>
      <c r="J71" s="20">
        <v>28.285714285714285</v>
      </c>
      <c r="K71" s="25">
        <v>220</v>
      </c>
      <c r="L71" s="20">
        <v>27.5</v>
      </c>
      <c r="M71" s="25">
        <v>185</v>
      </c>
      <c r="N71" s="20">
        <v>26.428571428571427</v>
      </c>
      <c r="O71" s="25">
        <v>0</v>
      </c>
      <c r="P71" s="31">
        <v>1</v>
      </c>
      <c r="Q71" s="25">
        <v>841</v>
      </c>
      <c r="R71" s="25">
        <v>87</v>
      </c>
      <c r="S71" s="27">
        <v>19</v>
      </c>
      <c r="T71" s="25">
        <v>0</v>
      </c>
      <c r="U71" s="25">
        <v>0</v>
      </c>
      <c r="V71" s="25">
        <v>0</v>
      </c>
      <c r="W71" s="25">
        <v>9</v>
      </c>
      <c r="X71" s="25">
        <v>0</v>
      </c>
      <c r="Y71" s="25">
        <v>0</v>
      </c>
      <c r="Z71" s="27">
        <v>0</v>
      </c>
      <c r="AA71" s="25">
        <v>15</v>
      </c>
      <c r="AB71" s="24">
        <f>Tableau3[[#This Row],[Territoire EP]]+AA71</f>
        <v>15</v>
      </c>
      <c r="AC71" s="62">
        <v>884</v>
      </c>
      <c r="AD71" s="62">
        <v>814</v>
      </c>
      <c r="AE71" s="62">
        <f>Tableau3[[#This Row],[DGH TOTALE]]-AD71</f>
        <v>70</v>
      </c>
      <c r="AF71" s="63">
        <f>Tableau3[[#This Row],[Heures supp.]]/Tableau3[[#This Row],[DGH TOTALE]]*100</f>
        <v>7.9185520361990944</v>
      </c>
      <c r="AG71" s="64">
        <v>13.5</v>
      </c>
      <c r="AI71" s="60">
        <f>Tableau3[[#This Row],[Dotation structurelle 2022]]-Tableau3[[#This Row],[Dont Marge d''autonomie (3h/ div)]]</f>
        <v>754</v>
      </c>
      <c r="AJ7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28</v>
      </c>
    </row>
    <row r="72" spans="1:36" ht="18" x14ac:dyDescent="0.2">
      <c r="A72" s="68" t="s">
        <v>220</v>
      </c>
      <c r="B72" s="69">
        <v>116.5</v>
      </c>
      <c r="C72" s="70" t="s">
        <v>221</v>
      </c>
      <c r="D72" s="71" t="s">
        <v>222</v>
      </c>
      <c r="E72" s="72">
        <v>643</v>
      </c>
      <c r="F72" s="73">
        <v>642</v>
      </c>
      <c r="G72" s="74">
        <v>156</v>
      </c>
      <c r="H72" s="75">
        <v>26</v>
      </c>
      <c r="I72" s="74">
        <v>161</v>
      </c>
      <c r="J72" s="75">
        <v>26.833333333333332</v>
      </c>
      <c r="K72" s="74">
        <v>169</v>
      </c>
      <c r="L72" s="75">
        <v>28.166666666666668</v>
      </c>
      <c r="M72" s="74">
        <v>156</v>
      </c>
      <c r="N72" s="75">
        <v>26</v>
      </c>
      <c r="O72" s="74">
        <v>0</v>
      </c>
      <c r="P72" s="76">
        <v>1</v>
      </c>
      <c r="Q72" s="74">
        <v>696</v>
      </c>
      <c r="R72" s="74">
        <v>72</v>
      </c>
      <c r="S72" s="77">
        <v>19</v>
      </c>
      <c r="T72" s="74">
        <v>0</v>
      </c>
      <c r="U72" s="74">
        <v>21</v>
      </c>
      <c r="V72" s="74">
        <v>0</v>
      </c>
      <c r="W72" s="74">
        <v>0</v>
      </c>
      <c r="X72" s="74">
        <v>0</v>
      </c>
      <c r="Y72" s="74">
        <v>0</v>
      </c>
      <c r="Z72" s="77">
        <v>0</v>
      </c>
      <c r="AA72" s="74">
        <v>20</v>
      </c>
      <c r="AB72" s="73">
        <f>Tableau3[[#This Row],[Territoire EP]]+AA72</f>
        <v>20</v>
      </c>
      <c r="AC72" s="78">
        <v>756</v>
      </c>
      <c r="AD72" s="78">
        <v>704</v>
      </c>
      <c r="AE72" s="78">
        <f>Tableau3[[#This Row],[DGH TOTALE]]-AD72</f>
        <v>52</v>
      </c>
      <c r="AF72" s="84">
        <f>Tableau3[[#This Row],[Heures supp.]]/Tableau3[[#This Row],[DGH TOTALE]]*100</f>
        <v>6.8783068783068781</v>
      </c>
      <c r="AG72" s="75">
        <v>11.5</v>
      </c>
      <c r="AI72" s="60">
        <f>Tableau3[[#This Row],[Dotation structurelle 2022]]-Tableau3[[#This Row],[Dont Marge d''autonomie (3h/ div)]]</f>
        <v>624</v>
      </c>
      <c r="AJ7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73" spans="1:36" ht="18" x14ac:dyDescent="0.2">
      <c r="A73" s="28" t="s">
        <v>223</v>
      </c>
      <c r="B73" s="57">
        <v>105.2</v>
      </c>
      <c r="C73" s="29" t="s">
        <v>224</v>
      </c>
      <c r="D73" s="30" t="s">
        <v>222</v>
      </c>
      <c r="E73" s="23">
        <v>603</v>
      </c>
      <c r="F73" s="24">
        <v>616</v>
      </c>
      <c r="G73" s="25">
        <v>150</v>
      </c>
      <c r="H73" s="20">
        <v>30</v>
      </c>
      <c r="I73" s="25">
        <v>145</v>
      </c>
      <c r="J73" s="20">
        <v>29</v>
      </c>
      <c r="K73" s="25">
        <v>163</v>
      </c>
      <c r="L73" s="20">
        <v>27.166666666666668</v>
      </c>
      <c r="M73" s="25">
        <v>158</v>
      </c>
      <c r="N73" s="20">
        <v>26.333333333333332</v>
      </c>
      <c r="O73" s="25">
        <v>0</v>
      </c>
      <c r="P73" s="31">
        <v>0</v>
      </c>
      <c r="Q73" s="25">
        <v>638</v>
      </c>
      <c r="R73" s="25">
        <v>66</v>
      </c>
      <c r="S73" s="27">
        <v>19</v>
      </c>
      <c r="T73" s="25">
        <v>0</v>
      </c>
      <c r="U73" s="25">
        <v>21</v>
      </c>
      <c r="V73" s="25">
        <v>0</v>
      </c>
      <c r="W73" s="25">
        <v>0</v>
      </c>
      <c r="X73" s="25">
        <v>0</v>
      </c>
      <c r="Y73" s="25">
        <v>0</v>
      </c>
      <c r="Z73" s="27">
        <v>0</v>
      </c>
      <c r="AA73" s="25">
        <v>25</v>
      </c>
      <c r="AB73" s="24">
        <f>Tableau3[[#This Row],[Territoire EP]]+AA73</f>
        <v>25</v>
      </c>
      <c r="AC73" s="62">
        <v>703</v>
      </c>
      <c r="AD73" s="62">
        <v>632</v>
      </c>
      <c r="AE73" s="62">
        <f>Tableau3[[#This Row],[DGH TOTALE]]-AD73</f>
        <v>71</v>
      </c>
      <c r="AF73" s="63">
        <f>Tableau3[[#This Row],[Heures supp.]]/Tableau3[[#This Row],[DGH TOTALE]]*100</f>
        <v>10.099573257467995</v>
      </c>
      <c r="AG73" s="64">
        <v>10.5</v>
      </c>
      <c r="AI73" s="60">
        <f>Tableau3[[#This Row],[Dotation structurelle 2022]]-Tableau3[[#This Row],[Dont Marge d''autonomie (3h/ div)]]</f>
        <v>572</v>
      </c>
      <c r="AJ7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74" spans="1:36" ht="18" x14ac:dyDescent="0.2">
      <c r="A74" s="68" t="s">
        <v>225</v>
      </c>
      <c r="B74" s="69">
        <v>102</v>
      </c>
      <c r="C74" s="70" t="s">
        <v>226</v>
      </c>
      <c r="D74" s="71" t="s">
        <v>227</v>
      </c>
      <c r="E74" s="72">
        <v>651</v>
      </c>
      <c r="F74" s="73">
        <v>650</v>
      </c>
      <c r="G74" s="74">
        <v>142</v>
      </c>
      <c r="H74" s="75">
        <v>28.4</v>
      </c>
      <c r="I74" s="74">
        <v>161</v>
      </c>
      <c r="J74" s="75">
        <v>26.833333333333332</v>
      </c>
      <c r="K74" s="74">
        <v>172</v>
      </c>
      <c r="L74" s="75">
        <v>28.666666666666668</v>
      </c>
      <c r="M74" s="74">
        <v>151</v>
      </c>
      <c r="N74" s="75">
        <v>25.166666666666668</v>
      </c>
      <c r="O74" s="74">
        <v>24</v>
      </c>
      <c r="P74" s="76">
        <v>-1</v>
      </c>
      <c r="Q74" s="74">
        <v>702</v>
      </c>
      <c r="R74" s="74">
        <v>69</v>
      </c>
      <c r="S74" s="77">
        <v>19</v>
      </c>
      <c r="T74" s="74">
        <v>0</v>
      </c>
      <c r="U74" s="74">
        <v>21</v>
      </c>
      <c r="V74" s="74">
        <v>0</v>
      </c>
      <c r="W74" s="74">
        <v>0</v>
      </c>
      <c r="X74" s="74">
        <v>0</v>
      </c>
      <c r="Y74" s="74">
        <v>0</v>
      </c>
      <c r="Z74" s="77">
        <v>0</v>
      </c>
      <c r="AA74" s="74">
        <v>28</v>
      </c>
      <c r="AB74" s="73">
        <f>Tableau3[[#This Row],[Territoire EP]]+AA74</f>
        <v>28</v>
      </c>
      <c r="AC74" s="78">
        <v>770</v>
      </c>
      <c r="AD74" s="78">
        <v>702</v>
      </c>
      <c r="AE74" s="78">
        <f>Tableau3[[#This Row],[DGH TOTALE]]-AD74</f>
        <v>68</v>
      </c>
      <c r="AF74" s="84">
        <f>Tableau3[[#This Row],[Heures supp.]]/Tableau3[[#This Row],[DGH TOTALE]]*100</f>
        <v>8.8311688311688314</v>
      </c>
      <c r="AG74" s="75">
        <v>11.5</v>
      </c>
      <c r="AI74" s="60">
        <f>Tableau3[[#This Row],[Dotation structurelle 2022]]-Tableau3[[#This Row],[Dont Marge d''autonomie (3h/ div)]]</f>
        <v>633</v>
      </c>
      <c r="AJ7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75" spans="1:36" ht="18" x14ac:dyDescent="0.2">
      <c r="A75" s="28" t="s">
        <v>228</v>
      </c>
      <c r="B75" s="57">
        <v>127.6</v>
      </c>
      <c r="C75" s="29" t="s">
        <v>229</v>
      </c>
      <c r="D75" s="30" t="s">
        <v>230</v>
      </c>
      <c r="E75" s="23">
        <v>643</v>
      </c>
      <c r="F75" s="24">
        <v>618</v>
      </c>
      <c r="G75" s="25">
        <v>143</v>
      </c>
      <c r="H75" s="20">
        <v>28.6</v>
      </c>
      <c r="I75" s="25">
        <v>145</v>
      </c>
      <c r="J75" s="20">
        <v>29</v>
      </c>
      <c r="K75" s="25">
        <v>166</v>
      </c>
      <c r="L75" s="20">
        <v>27.666666666666668</v>
      </c>
      <c r="M75" s="25">
        <v>164</v>
      </c>
      <c r="N75" s="20">
        <v>27.333333333333332</v>
      </c>
      <c r="O75" s="25">
        <v>0</v>
      </c>
      <c r="P75" s="31">
        <v>-1</v>
      </c>
      <c r="Q75" s="25">
        <v>638</v>
      </c>
      <c r="R75" s="25">
        <v>66</v>
      </c>
      <c r="S75" s="27">
        <v>19</v>
      </c>
      <c r="T75" s="25">
        <v>0</v>
      </c>
      <c r="U75" s="25">
        <v>21</v>
      </c>
      <c r="V75" s="25">
        <v>0</v>
      </c>
      <c r="W75" s="25">
        <v>0</v>
      </c>
      <c r="X75" s="25">
        <v>0</v>
      </c>
      <c r="Y75" s="25">
        <v>0</v>
      </c>
      <c r="Z75" s="27">
        <v>0</v>
      </c>
      <c r="AA75" s="25">
        <v>14</v>
      </c>
      <c r="AB75" s="24">
        <f>Tableau3[[#This Row],[Territoire EP]]+AA75</f>
        <v>14</v>
      </c>
      <c r="AC75" s="62">
        <v>692</v>
      </c>
      <c r="AD75" s="62">
        <v>653</v>
      </c>
      <c r="AE75" s="62">
        <f>Tableau3[[#This Row],[DGH TOTALE]]-AD75</f>
        <v>39</v>
      </c>
      <c r="AF75" s="63">
        <f>Tableau3[[#This Row],[Heures supp.]]/Tableau3[[#This Row],[DGH TOTALE]]*100</f>
        <v>5.6358381502890174</v>
      </c>
      <c r="AG75" s="64">
        <v>12.5</v>
      </c>
      <c r="AI75" s="60">
        <f>Tableau3[[#This Row],[Dotation structurelle 2022]]-Tableau3[[#This Row],[Dont Marge d''autonomie (3h/ div)]]</f>
        <v>572</v>
      </c>
      <c r="AJ7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76" spans="1:36" ht="18" x14ac:dyDescent="0.2">
      <c r="A76" s="68" t="s">
        <v>231</v>
      </c>
      <c r="B76" s="69">
        <v>132.9</v>
      </c>
      <c r="C76" s="70" t="s">
        <v>232</v>
      </c>
      <c r="D76" s="71" t="s">
        <v>233</v>
      </c>
      <c r="E76" s="72">
        <v>763</v>
      </c>
      <c r="F76" s="73">
        <v>806</v>
      </c>
      <c r="G76" s="74">
        <v>224</v>
      </c>
      <c r="H76" s="75">
        <v>28</v>
      </c>
      <c r="I76" s="74">
        <v>191</v>
      </c>
      <c r="J76" s="75">
        <v>27.285714285714285</v>
      </c>
      <c r="K76" s="74">
        <v>199</v>
      </c>
      <c r="L76" s="75">
        <v>28.428571428571427</v>
      </c>
      <c r="M76" s="74">
        <v>192</v>
      </c>
      <c r="N76" s="75">
        <v>27.428571428571427</v>
      </c>
      <c r="O76" s="74">
        <v>0</v>
      </c>
      <c r="P76" s="76">
        <v>2</v>
      </c>
      <c r="Q76" s="74">
        <v>841</v>
      </c>
      <c r="R76" s="74">
        <v>87</v>
      </c>
      <c r="S76" s="77">
        <v>20</v>
      </c>
      <c r="T76" s="74">
        <v>0</v>
      </c>
      <c r="U76" s="74">
        <v>21</v>
      </c>
      <c r="V76" s="74">
        <v>0</v>
      </c>
      <c r="W76" s="74">
        <v>0</v>
      </c>
      <c r="X76" s="74">
        <v>0</v>
      </c>
      <c r="Y76" s="74">
        <v>0</v>
      </c>
      <c r="Z76" s="77">
        <v>0</v>
      </c>
      <c r="AA76" s="74">
        <v>15</v>
      </c>
      <c r="AB76" s="73">
        <f>Tableau3[[#This Row],[Territoire EP]]+AA76</f>
        <v>15</v>
      </c>
      <c r="AC76" s="78">
        <v>897</v>
      </c>
      <c r="AD76" s="78">
        <v>822</v>
      </c>
      <c r="AE76" s="78">
        <f>Tableau3[[#This Row],[DGH TOTALE]]-AD76</f>
        <v>75</v>
      </c>
      <c r="AF76" s="84">
        <f>Tableau3[[#This Row],[Heures supp.]]/Tableau3[[#This Row],[DGH TOTALE]]*100</f>
        <v>8.3612040133779271</v>
      </c>
      <c r="AG76" s="75">
        <v>12</v>
      </c>
      <c r="AI76" s="60">
        <f>Tableau3[[#This Row],[Dotation structurelle 2022]]-Tableau3[[#This Row],[Dont Marge d''autonomie (3h/ div)]]</f>
        <v>754</v>
      </c>
      <c r="AJ7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41</v>
      </c>
    </row>
    <row r="77" spans="1:36" ht="18" x14ac:dyDescent="0.2">
      <c r="A77" s="28" t="s">
        <v>234</v>
      </c>
      <c r="B77" s="57">
        <v>121.7</v>
      </c>
      <c r="C77" s="29" t="s">
        <v>235</v>
      </c>
      <c r="D77" s="30" t="s">
        <v>236</v>
      </c>
      <c r="E77" s="23">
        <v>432</v>
      </c>
      <c r="F77" s="24">
        <v>410</v>
      </c>
      <c r="G77" s="25">
        <v>86</v>
      </c>
      <c r="H77" s="20">
        <v>28.666666666666668</v>
      </c>
      <c r="I77" s="25">
        <v>104</v>
      </c>
      <c r="J77" s="20">
        <v>26</v>
      </c>
      <c r="K77" s="25">
        <v>105</v>
      </c>
      <c r="L77" s="20">
        <v>26.25</v>
      </c>
      <c r="M77" s="25">
        <v>115</v>
      </c>
      <c r="N77" s="20">
        <v>28.75</v>
      </c>
      <c r="O77" s="25">
        <v>0</v>
      </c>
      <c r="P77" s="31">
        <v>-1</v>
      </c>
      <c r="Q77" s="25">
        <v>435</v>
      </c>
      <c r="R77" s="25">
        <v>45</v>
      </c>
      <c r="S77" s="27">
        <v>12</v>
      </c>
      <c r="T77" s="25">
        <v>0</v>
      </c>
      <c r="U77" s="25">
        <v>21</v>
      </c>
      <c r="V77" s="25">
        <v>0</v>
      </c>
      <c r="W77" s="25">
        <v>0</v>
      </c>
      <c r="X77" s="25">
        <v>0</v>
      </c>
      <c r="Y77" s="25">
        <v>0</v>
      </c>
      <c r="Z77" s="27">
        <v>0</v>
      </c>
      <c r="AA77" s="25">
        <v>11</v>
      </c>
      <c r="AB77" s="24">
        <f>Tableau3[[#This Row],[Territoire EP]]+AA77</f>
        <v>11</v>
      </c>
      <c r="AC77" s="62">
        <v>479</v>
      </c>
      <c r="AD77" s="62">
        <v>440</v>
      </c>
      <c r="AE77" s="62">
        <f>Tableau3[[#This Row],[DGH TOTALE]]-AD77</f>
        <v>39</v>
      </c>
      <c r="AF77" s="63">
        <f>Tableau3[[#This Row],[Heures supp.]]/Tableau3[[#This Row],[DGH TOTALE]]*100</f>
        <v>8.1419624217119004</v>
      </c>
      <c r="AG77" s="64">
        <v>8</v>
      </c>
      <c r="AI77" s="60">
        <f>Tableau3[[#This Row],[Dotation structurelle 2022]]-Tableau3[[#This Row],[Dont Marge d''autonomie (3h/ div)]]</f>
        <v>390</v>
      </c>
      <c r="AJ7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33</v>
      </c>
    </row>
    <row r="78" spans="1:36" ht="18" x14ac:dyDescent="0.2">
      <c r="A78" s="28" t="s">
        <v>237</v>
      </c>
      <c r="B78" s="57">
        <v>138.6</v>
      </c>
      <c r="C78" s="29" t="s">
        <v>238</v>
      </c>
      <c r="D78" s="30" t="s">
        <v>236</v>
      </c>
      <c r="E78" s="23">
        <v>452</v>
      </c>
      <c r="F78" s="24">
        <v>436</v>
      </c>
      <c r="G78" s="25">
        <v>101</v>
      </c>
      <c r="H78" s="20">
        <v>25.25</v>
      </c>
      <c r="I78" s="25">
        <v>112</v>
      </c>
      <c r="J78" s="20">
        <v>28</v>
      </c>
      <c r="K78" s="25">
        <v>114</v>
      </c>
      <c r="L78" s="20">
        <v>28.5</v>
      </c>
      <c r="M78" s="25">
        <v>109</v>
      </c>
      <c r="N78" s="20">
        <v>27.25</v>
      </c>
      <c r="O78" s="25">
        <v>0</v>
      </c>
      <c r="P78" s="31">
        <v>0</v>
      </c>
      <c r="Q78" s="25">
        <v>464</v>
      </c>
      <c r="R78" s="25">
        <v>48</v>
      </c>
      <c r="S78" s="27">
        <v>12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7">
        <v>0</v>
      </c>
      <c r="AA78" s="25">
        <v>6</v>
      </c>
      <c r="AB78" s="24">
        <f>Tableau3[[#This Row],[Territoire EP]]+AA78</f>
        <v>6</v>
      </c>
      <c r="AC78" s="62">
        <v>482</v>
      </c>
      <c r="AD78" s="62">
        <v>445</v>
      </c>
      <c r="AE78" s="62">
        <f>Tableau3[[#This Row],[DGH TOTALE]]-AD78</f>
        <v>37</v>
      </c>
      <c r="AF78" s="63">
        <f>Tableau3[[#This Row],[Heures supp.]]/Tableau3[[#This Row],[DGH TOTALE]]*100</f>
        <v>7.6763485477178426</v>
      </c>
      <c r="AG78" s="64">
        <v>8</v>
      </c>
      <c r="AI78" s="60">
        <f>Tableau3[[#This Row],[Dotation structurelle 2022]]-Tableau3[[#This Row],[Dont Marge d''autonomie (3h/ div)]]</f>
        <v>416</v>
      </c>
      <c r="AJ7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12</v>
      </c>
    </row>
    <row r="79" spans="1:36" ht="18" x14ac:dyDescent="0.2">
      <c r="A79" s="28" t="s">
        <v>239</v>
      </c>
      <c r="B79" s="57">
        <v>116.6</v>
      </c>
      <c r="C79" s="29" t="s">
        <v>240</v>
      </c>
      <c r="D79" s="30" t="s">
        <v>236</v>
      </c>
      <c r="E79" s="23">
        <v>439</v>
      </c>
      <c r="F79" s="24">
        <v>436</v>
      </c>
      <c r="G79" s="25">
        <v>105</v>
      </c>
      <c r="H79" s="20">
        <v>26.25</v>
      </c>
      <c r="I79" s="25">
        <v>100</v>
      </c>
      <c r="J79" s="20">
        <v>25</v>
      </c>
      <c r="K79" s="25">
        <v>112</v>
      </c>
      <c r="L79" s="20">
        <v>28</v>
      </c>
      <c r="M79" s="25">
        <v>119</v>
      </c>
      <c r="N79" s="20">
        <v>29.75</v>
      </c>
      <c r="O79" s="25">
        <v>0</v>
      </c>
      <c r="P79" s="31">
        <v>0</v>
      </c>
      <c r="Q79" s="25">
        <v>464</v>
      </c>
      <c r="R79" s="25">
        <v>48</v>
      </c>
      <c r="S79" s="27">
        <v>11</v>
      </c>
      <c r="T79" s="25">
        <v>0</v>
      </c>
      <c r="U79" s="25">
        <v>0</v>
      </c>
      <c r="V79" s="25">
        <v>9</v>
      </c>
      <c r="W79" s="25">
        <v>0</v>
      </c>
      <c r="X79" s="25">
        <v>0</v>
      </c>
      <c r="Y79" s="25">
        <v>0</v>
      </c>
      <c r="Z79" s="27">
        <v>0</v>
      </c>
      <c r="AA79" s="25">
        <v>13</v>
      </c>
      <c r="AB79" s="24">
        <f>Tableau3[[#This Row],[Territoire EP]]+AA79</f>
        <v>13</v>
      </c>
      <c r="AC79" s="62">
        <v>497</v>
      </c>
      <c r="AD79" s="62">
        <v>449</v>
      </c>
      <c r="AE79" s="62">
        <f>Tableau3[[#This Row],[DGH TOTALE]]-AD79</f>
        <v>48</v>
      </c>
      <c r="AF79" s="63">
        <f>Tableau3[[#This Row],[Heures supp.]]/Tableau3[[#This Row],[DGH TOTALE]]*100</f>
        <v>9.6579476861166995</v>
      </c>
      <c r="AG79" s="64">
        <v>7</v>
      </c>
      <c r="AI79" s="60">
        <f>Tableau3[[#This Row],[Dotation structurelle 2022]]-Tableau3[[#This Row],[Dont Marge d''autonomie (3h/ div)]]</f>
        <v>416</v>
      </c>
      <c r="AJ7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20</v>
      </c>
    </row>
    <row r="80" spans="1:36" ht="18" x14ac:dyDescent="0.2">
      <c r="A80" s="28" t="s">
        <v>241</v>
      </c>
      <c r="B80" s="57">
        <v>136</v>
      </c>
      <c r="C80" s="29" t="s">
        <v>242</v>
      </c>
      <c r="D80" s="30" t="s">
        <v>243</v>
      </c>
      <c r="E80" s="23">
        <v>576</v>
      </c>
      <c r="F80" s="24">
        <v>586</v>
      </c>
      <c r="G80" s="25">
        <v>146</v>
      </c>
      <c r="H80" s="20">
        <v>29.2</v>
      </c>
      <c r="I80" s="25">
        <v>129</v>
      </c>
      <c r="J80" s="20">
        <v>25.8</v>
      </c>
      <c r="K80" s="25">
        <v>148</v>
      </c>
      <c r="L80" s="20">
        <v>29.6</v>
      </c>
      <c r="M80" s="25">
        <v>163</v>
      </c>
      <c r="N80" s="20">
        <v>27.166666666666668</v>
      </c>
      <c r="O80" s="25">
        <v>0</v>
      </c>
      <c r="P80" s="31">
        <v>0</v>
      </c>
      <c r="Q80" s="25">
        <v>609</v>
      </c>
      <c r="R80" s="25">
        <v>63</v>
      </c>
      <c r="S80" s="27">
        <v>19</v>
      </c>
      <c r="T80" s="25">
        <v>0</v>
      </c>
      <c r="U80" s="25">
        <v>48</v>
      </c>
      <c r="V80" s="25">
        <v>0</v>
      </c>
      <c r="W80" s="25">
        <v>0</v>
      </c>
      <c r="X80" s="25">
        <v>0</v>
      </c>
      <c r="Y80" s="25">
        <v>0</v>
      </c>
      <c r="Z80" s="27">
        <v>0</v>
      </c>
      <c r="AA80" s="25">
        <v>9</v>
      </c>
      <c r="AB80" s="24">
        <f>Tableau3[[#This Row],[Territoire EP]]+AA80</f>
        <v>9</v>
      </c>
      <c r="AC80" s="62">
        <v>685</v>
      </c>
      <c r="AD80" s="62">
        <v>637</v>
      </c>
      <c r="AE80" s="62">
        <f>Tableau3[[#This Row],[DGH TOTALE]]-AD80</f>
        <v>48</v>
      </c>
      <c r="AF80" s="63">
        <f>Tableau3[[#This Row],[Heures supp.]]/Tableau3[[#This Row],[DGH TOTALE]]*100</f>
        <v>7.007299270072993</v>
      </c>
      <c r="AG80" s="64">
        <v>11</v>
      </c>
      <c r="AI80" s="60">
        <f>Tableau3[[#This Row],[Dotation structurelle 2022]]-Tableau3[[#This Row],[Dont Marge d''autonomie (3h/ div)]]</f>
        <v>546</v>
      </c>
      <c r="AJ8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67</v>
      </c>
    </row>
    <row r="81" spans="1:36" ht="18" x14ac:dyDescent="0.2">
      <c r="A81" s="28" t="s">
        <v>244</v>
      </c>
      <c r="B81" s="57">
        <v>130.80000000000001</v>
      </c>
      <c r="C81" s="29" t="s">
        <v>245</v>
      </c>
      <c r="D81" s="30" t="s">
        <v>246</v>
      </c>
      <c r="E81" s="23">
        <v>633</v>
      </c>
      <c r="F81" s="24">
        <v>631</v>
      </c>
      <c r="G81" s="25">
        <v>160</v>
      </c>
      <c r="H81" s="20">
        <v>26.666666666666668</v>
      </c>
      <c r="I81" s="25">
        <v>160</v>
      </c>
      <c r="J81" s="20">
        <v>26.666666666666668</v>
      </c>
      <c r="K81" s="25">
        <v>146</v>
      </c>
      <c r="L81" s="20">
        <v>29.2</v>
      </c>
      <c r="M81" s="25">
        <v>165</v>
      </c>
      <c r="N81" s="20">
        <v>27.5</v>
      </c>
      <c r="O81" s="25">
        <v>0</v>
      </c>
      <c r="P81" s="31">
        <v>0</v>
      </c>
      <c r="Q81" s="25">
        <v>667</v>
      </c>
      <c r="R81" s="25">
        <v>69</v>
      </c>
      <c r="S81" s="27">
        <v>16</v>
      </c>
      <c r="T81" s="25">
        <v>0</v>
      </c>
      <c r="U81" s="25">
        <v>21</v>
      </c>
      <c r="V81" s="25">
        <v>0</v>
      </c>
      <c r="W81" s="25">
        <v>0</v>
      </c>
      <c r="X81" s="25">
        <v>0</v>
      </c>
      <c r="Y81" s="25">
        <v>0</v>
      </c>
      <c r="Z81" s="27">
        <v>0</v>
      </c>
      <c r="AA81" s="25">
        <v>13</v>
      </c>
      <c r="AB81" s="24">
        <f>Tableau3[[#This Row],[Territoire EP]]+AA81</f>
        <v>13</v>
      </c>
      <c r="AC81" s="62">
        <v>717</v>
      </c>
      <c r="AD81" s="62">
        <v>673</v>
      </c>
      <c r="AE81" s="62">
        <f>Tableau3[[#This Row],[DGH TOTALE]]-AD81</f>
        <v>44</v>
      </c>
      <c r="AF81" s="63">
        <f>Tableau3[[#This Row],[Heures supp.]]/Tableau3[[#This Row],[DGH TOTALE]]*100</f>
        <v>6.1366806136680614</v>
      </c>
      <c r="AG81" s="64">
        <v>11.5</v>
      </c>
      <c r="AI81" s="60">
        <f>Tableau3[[#This Row],[Dotation structurelle 2022]]-Tableau3[[#This Row],[Dont Marge d''autonomie (3h/ div)]]</f>
        <v>598</v>
      </c>
      <c r="AJ8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82" spans="1:36" ht="18" x14ac:dyDescent="0.2">
      <c r="A82" s="28" t="s">
        <v>247</v>
      </c>
      <c r="B82" s="57">
        <v>90.1</v>
      </c>
      <c r="C82" s="29" t="s">
        <v>248</v>
      </c>
      <c r="D82" s="30" t="s">
        <v>249</v>
      </c>
      <c r="E82" s="23">
        <v>564</v>
      </c>
      <c r="F82" s="24">
        <v>550</v>
      </c>
      <c r="G82" s="25">
        <v>131</v>
      </c>
      <c r="H82" s="20">
        <v>26.2</v>
      </c>
      <c r="I82" s="25">
        <v>144</v>
      </c>
      <c r="J82" s="20">
        <v>28.8</v>
      </c>
      <c r="K82" s="25">
        <v>143</v>
      </c>
      <c r="L82" s="20">
        <v>28.6</v>
      </c>
      <c r="M82" s="25">
        <v>132</v>
      </c>
      <c r="N82" s="20">
        <v>26.4</v>
      </c>
      <c r="O82" s="25">
        <v>0</v>
      </c>
      <c r="P82" s="31">
        <v>-1</v>
      </c>
      <c r="Q82" s="25">
        <v>580</v>
      </c>
      <c r="R82" s="25">
        <v>60</v>
      </c>
      <c r="S82" s="27">
        <v>19</v>
      </c>
      <c r="T82" s="25">
        <v>0</v>
      </c>
      <c r="U82" s="25">
        <v>0</v>
      </c>
      <c r="V82" s="25">
        <v>18</v>
      </c>
      <c r="W82" s="25">
        <v>0</v>
      </c>
      <c r="X82" s="25">
        <v>0</v>
      </c>
      <c r="Y82" s="25">
        <v>0</v>
      </c>
      <c r="Z82" s="27">
        <v>50</v>
      </c>
      <c r="AA82" s="25">
        <v>29</v>
      </c>
      <c r="AB82" s="24">
        <f>Tableau3[[#This Row],[Territoire EP]]+AA82</f>
        <v>79</v>
      </c>
      <c r="AC82" s="62">
        <v>696</v>
      </c>
      <c r="AD82" s="62">
        <v>643</v>
      </c>
      <c r="AE82" s="62">
        <f>Tableau3[[#This Row],[DGH TOTALE]]-AD82</f>
        <v>53</v>
      </c>
      <c r="AF82" s="63">
        <f>Tableau3[[#This Row],[Heures supp.]]/Tableau3[[#This Row],[DGH TOTALE]]*100</f>
        <v>7.6149425287356323</v>
      </c>
      <c r="AG82" s="64">
        <v>10</v>
      </c>
      <c r="AI82" s="60">
        <f>Tableau3[[#This Row],[Dotation structurelle 2022]]-Tableau3[[#This Row],[Dont Marge d''autonomie (3h/ div)]]</f>
        <v>520</v>
      </c>
      <c r="AJ8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83" spans="1:36" ht="18" x14ac:dyDescent="0.2">
      <c r="A83" s="28" t="s">
        <v>250</v>
      </c>
      <c r="B83" s="57">
        <v>120.1</v>
      </c>
      <c r="C83" s="29" t="s">
        <v>251</v>
      </c>
      <c r="D83" s="30" t="s">
        <v>249</v>
      </c>
      <c r="E83" s="23">
        <v>715</v>
      </c>
      <c r="F83" s="24">
        <v>707</v>
      </c>
      <c r="G83" s="25">
        <v>172</v>
      </c>
      <c r="H83" s="20">
        <v>28.666666666666668</v>
      </c>
      <c r="I83" s="25">
        <v>175</v>
      </c>
      <c r="J83" s="20">
        <v>29.166666666666668</v>
      </c>
      <c r="K83" s="25">
        <v>165</v>
      </c>
      <c r="L83" s="20">
        <v>27.5</v>
      </c>
      <c r="M83" s="25">
        <v>195</v>
      </c>
      <c r="N83" s="20">
        <v>27.857142857142858</v>
      </c>
      <c r="O83" s="25">
        <v>0</v>
      </c>
      <c r="P83" s="31">
        <v>0</v>
      </c>
      <c r="Q83" s="25">
        <v>725</v>
      </c>
      <c r="R83" s="25">
        <v>75</v>
      </c>
      <c r="S83" s="27">
        <v>19</v>
      </c>
      <c r="T83" s="25">
        <v>0</v>
      </c>
      <c r="U83" s="25">
        <v>21</v>
      </c>
      <c r="V83" s="25">
        <v>0</v>
      </c>
      <c r="W83" s="25">
        <v>0</v>
      </c>
      <c r="X83" s="25">
        <v>0</v>
      </c>
      <c r="Y83" s="25">
        <v>0</v>
      </c>
      <c r="Z83" s="27">
        <v>0</v>
      </c>
      <c r="AA83" s="25">
        <v>20</v>
      </c>
      <c r="AB83" s="24">
        <f>Tableau3[[#This Row],[Territoire EP]]+AA83</f>
        <v>20</v>
      </c>
      <c r="AC83" s="62">
        <v>785</v>
      </c>
      <c r="AD83" s="62">
        <v>720</v>
      </c>
      <c r="AE83" s="62">
        <f>Tableau3[[#This Row],[DGH TOTALE]]-AD83</f>
        <v>65</v>
      </c>
      <c r="AF83" s="63">
        <f>Tableau3[[#This Row],[Heures supp.]]/Tableau3[[#This Row],[DGH TOTALE]]*100</f>
        <v>8.2802547770700627</v>
      </c>
      <c r="AG83" s="64">
        <v>13</v>
      </c>
      <c r="AI83" s="60">
        <f>Tableau3[[#This Row],[Dotation structurelle 2022]]-Tableau3[[#This Row],[Dont Marge d''autonomie (3h/ div)]]</f>
        <v>650</v>
      </c>
      <c r="AJ8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84" spans="1:36" ht="18" x14ac:dyDescent="0.2">
      <c r="A84" s="68" t="s">
        <v>252</v>
      </c>
      <c r="B84" s="69">
        <v>103.9</v>
      </c>
      <c r="C84" s="70" t="s">
        <v>253</v>
      </c>
      <c r="D84" s="71" t="s">
        <v>254</v>
      </c>
      <c r="E84" s="72">
        <v>897</v>
      </c>
      <c r="F84" s="73">
        <v>867</v>
      </c>
      <c r="G84" s="74">
        <v>210</v>
      </c>
      <c r="H84" s="75">
        <v>30</v>
      </c>
      <c r="I84" s="74">
        <v>213</v>
      </c>
      <c r="J84" s="75">
        <v>26.625</v>
      </c>
      <c r="K84" s="80">
        <v>212</v>
      </c>
      <c r="L84" s="82">
        <v>26.5</v>
      </c>
      <c r="M84" s="74">
        <v>232</v>
      </c>
      <c r="N84" s="75">
        <v>29</v>
      </c>
      <c r="O84" s="74">
        <v>0</v>
      </c>
      <c r="P84" s="31">
        <v>-2</v>
      </c>
      <c r="Q84" s="80">
        <v>899</v>
      </c>
      <c r="R84" s="80">
        <v>93</v>
      </c>
      <c r="S84" s="77">
        <v>24</v>
      </c>
      <c r="T84" s="74">
        <v>0</v>
      </c>
      <c r="U84" s="74">
        <v>21</v>
      </c>
      <c r="V84" s="74">
        <v>36</v>
      </c>
      <c r="W84" s="74">
        <v>0</v>
      </c>
      <c r="X84" s="74">
        <v>0</v>
      </c>
      <c r="Y84" s="74">
        <v>0</v>
      </c>
      <c r="Z84" s="77">
        <v>0</v>
      </c>
      <c r="AA84" s="74">
        <v>36</v>
      </c>
      <c r="AB84" s="73">
        <f>Tableau3[[#This Row],[Territoire EP]]+AA84</f>
        <v>36</v>
      </c>
      <c r="AC84" s="81">
        <v>1016</v>
      </c>
      <c r="AD84" s="78">
        <v>932</v>
      </c>
      <c r="AE84" s="78">
        <f>Tableau3[[#This Row],[DGH TOTALE]]-AD84</f>
        <v>84</v>
      </c>
      <c r="AF84" s="83">
        <f>Tableau3[[#This Row],[Heures supp.]]/Tableau3[[#This Row],[DGH TOTALE]]*100</f>
        <v>8.2677165354330722</v>
      </c>
      <c r="AG84" s="75">
        <v>15</v>
      </c>
      <c r="AI84" s="60">
        <f>Tableau3[[#This Row],[Dotation structurelle 2022]]-Tableau3[[#This Row],[Dont Marge d''autonomie (3h/ div)]]</f>
        <v>806</v>
      </c>
      <c r="AJ8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81</v>
      </c>
    </row>
    <row r="85" spans="1:36" ht="18" x14ac:dyDescent="0.2">
      <c r="A85" s="28" t="s">
        <v>255</v>
      </c>
      <c r="B85" s="57">
        <v>120.9</v>
      </c>
      <c r="C85" s="29" t="s">
        <v>256</v>
      </c>
      <c r="D85" s="30" t="s">
        <v>254</v>
      </c>
      <c r="E85" s="23">
        <v>466</v>
      </c>
      <c r="F85" s="24">
        <v>478</v>
      </c>
      <c r="G85" s="25">
        <v>117</v>
      </c>
      <c r="H85" s="20">
        <v>29.25</v>
      </c>
      <c r="I85" s="25">
        <v>124</v>
      </c>
      <c r="J85" s="20">
        <v>24.8</v>
      </c>
      <c r="K85" s="25">
        <v>118</v>
      </c>
      <c r="L85" s="20">
        <v>29.5</v>
      </c>
      <c r="M85" s="25">
        <v>119</v>
      </c>
      <c r="N85" s="20">
        <v>29.75</v>
      </c>
      <c r="O85" s="25">
        <v>0</v>
      </c>
      <c r="P85" s="31">
        <v>0</v>
      </c>
      <c r="Q85" s="25">
        <v>493</v>
      </c>
      <c r="R85" s="25">
        <v>51</v>
      </c>
      <c r="S85" s="27">
        <v>11</v>
      </c>
      <c r="T85" s="25">
        <v>0</v>
      </c>
      <c r="U85" s="25">
        <v>21</v>
      </c>
      <c r="V85" s="25">
        <v>0</v>
      </c>
      <c r="W85" s="25">
        <v>0</v>
      </c>
      <c r="X85" s="25">
        <v>0</v>
      </c>
      <c r="Y85" s="25">
        <v>0</v>
      </c>
      <c r="Z85" s="27">
        <v>0</v>
      </c>
      <c r="AA85" s="25">
        <v>13</v>
      </c>
      <c r="AB85" s="24">
        <f>Tableau3[[#This Row],[Territoire EP]]+AA85</f>
        <v>13</v>
      </c>
      <c r="AC85" s="62">
        <v>538</v>
      </c>
      <c r="AD85" s="62">
        <v>500</v>
      </c>
      <c r="AE85" s="62">
        <f>Tableau3[[#This Row],[DGH TOTALE]]-AD85</f>
        <v>38</v>
      </c>
      <c r="AF85" s="63">
        <f>Tableau3[[#This Row],[Heures supp.]]/Tableau3[[#This Row],[DGH TOTALE]]*100</f>
        <v>7.0631970260223049</v>
      </c>
      <c r="AG85" s="64">
        <v>9.5</v>
      </c>
      <c r="AI85" s="60">
        <f>Tableau3[[#This Row],[Dotation structurelle 2022]]-Tableau3[[#This Row],[Dont Marge d''autonomie (3h/ div)]]</f>
        <v>442</v>
      </c>
      <c r="AJ8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86" spans="1:36" ht="18" x14ac:dyDescent="0.2">
      <c r="A86" s="28" t="s">
        <v>257</v>
      </c>
      <c r="B86" s="57">
        <v>84</v>
      </c>
      <c r="C86" s="29" t="s">
        <v>258</v>
      </c>
      <c r="D86" s="30" t="s">
        <v>254</v>
      </c>
      <c r="E86" s="23">
        <v>481</v>
      </c>
      <c r="F86" s="24">
        <v>490</v>
      </c>
      <c r="G86" s="25">
        <v>127</v>
      </c>
      <c r="H86" s="20">
        <v>25.4</v>
      </c>
      <c r="I86" s="25">
        <v>132</v>
      </c>
      <c r="J86" s="20">
        <v>26.4</v>
      </c>
      <c r="K86" s="25">
        <v>117</v>
      </c>
      <c r="L86" s="20">
        <v>29.25</v>
      </c>
      <c r="M86" s="25">
        <v>114</v>
      </c>
      <c r="N86" s="20">
        <v>28.5</v>
      </c>
      <c r="O86" s="25">
        <v>0</v>
      </c>
      <c r="P86" s="31">
        <v>1</v>
      </c>
      <c r="Q86" s="25">
        <v>522</v>
      </c>
      <c r="R86" s="25">
        <v>54</v>
      </c>
      <c r="S86" s="27">
        <v>15</v>
      </c>
      <c r="T86" s="25">
        <v>0</v>
      </c>
      <c r="U86" s="25">
        <v>21</v>
      </c>
      <c r="V86" s="25">
        <v>0</v>
      </c>
      <c r="W86" s="25">
        <v>0</v>
      </c>
      <c r="X86" s="25">
        <v>9</v>
      </c>
      <c r="Y86" s="25">
        <v>51</v>
      </c>
      <c r="Z86" s="27">
        <v>97</v>
      </c>
      <c r="AA86" s="25">
        <v>28</v>
      </c>
      <c r="AB86" s="24">
        <f>Tableau3[[#This Row],[Territoire EP]]+AA86</f>
        <v>125</v>
      </c>
      <c r="AC86" s="62">
        <v>743</v>
      </c>
      <c r="AD86" s="62">
        <v>653</v>
      </c>
      <c r="AE86" s="62">
        <f>Tableau3[[#This Row],[DGH TOTALE]]-AD86</f>
        <v>90</v>
      </c>
      <c r="AF86" s="63">
        <f>Tableau3[[#This Row],[Heures supp.]]/Tableau3[[#This Row],[DGH TOTALE]]*100</f>
        <v>12.113055181695827</v>
      </c>
      <c r="AG86" s="64">
        <v>7.5</v>
      </c>
      <c r="AI86" s="60">
        <f>Tableau3[[#This Row],[Dotation structurelle 2022]]-Tableau3[[#This Row],[Dont Marge d''autonomie (3h/ div)]]</f>
        <v>468</v>
      </c>
      <c r="AJ8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96</v>
      </c>
    </row>
    <row r="87" spans="1:36" ht="18" x14ac:dyDescent="0.2">
      <c r="A87" s="28" t="s">
        <v>259</v>
      </c>
      <c r="B87" s="57">
        <v>129.80000000000001</v>
      </c>
      <c r="C87" s="29" t="s">
        <v>260</v>
      </c>
      <c r="D87" s="30" t="s">
        <v>261</v>
      </c>
      <c r="E87" s="23">
        <v>724</v>
      </c>
      <c r="F87" s="24">
        <v>731</v>
      </c>
      <c r="G87" s="25">
        <v>180</v>
      </c>
      <c r="H87" s="20">
        <v>30</v>
      </c>
      <c r="I87" s="25">
        <v>164</v>
      </c>
      <c r="J87" s="20">
        <v>27.333333333333332</v>
      </c>
      <c r="K87" s="25">
        <v>195</v>
      </c>
      <c r="L87" s="20">
        <v>27.857142857142858</v>
      </c>
      <c r="M87" s="25">
        <v>192</v>
      </c>
      <c r="N87" s="20">
        <v>27.428571428571427</v>
      </c>
      <c r="O87" s="25">
        <v>0</v>
      </c>
      <c r="P87" s="31">
        <v>1</v>
      </c>
      <c r="Q87" s="25">
        <v>754</v>
      </c>
      <c r="R87" s="25">
        <v>78</v>
      </c>
      <c r="S87" s="27">
        <v>19</v>
      </c>
      <c r="T87" s="25">
        <v>0</v>
      </c>
      <c r="U87" s="25">
        <v>21</v>
      </c>
      <c r="V87" s="25">
        <v>0</v>
      </c>
      <c r="W87" s="25">
        <v>0</v>
      </c>
      <c r="X87" s="25">
        <v>0</v>
      </c>
      <c r="Y87" s="25">
        <v>0</v>
      </c>
      <c r="Z87" s="27">
        <v>0</v>
      </c>
      <c r="AA87" s="25">
        <v>15</v>
      </c>
      <c r="AB87" s="24">
        <f>Tableau3[[#This Row],[Territoire EP]]+AA87</f>
        <v>15</v>
      </c>
      <c r="AC87" s="62">
        <v>809</v>
      </c>
      <c r="AD87" s="62">
        <v>734</v>
      </c>
      <c r="AE87" s="62">
        <f>Tableau3[[#This Row],[DGH TOTALE]]-AD87</f>
        <v>75</v>
      </c>
      <c r="AF87" s="63">
        <f>Tableau3[[#This Row],[Heures supp.]]/Tableau3[[#This Row],[DGH TOTALE]]*100</f>
        <v>9.2707045735475884</v>
      </c>
      <c r="AG87" s="64">
        <v>13</v>
      </c>
      <c r="AI87" s="60">
        <f>Tableau3[[#This Row],[Dotation structurelle 2022]]-Tableau3[[#This Row],[Dont Marge d''autonomie (3h/ div)]]</f>
        <v>676</v>
      </c>
      <c r="AJ8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88" spans="1:36" ht="18" x14ac:dyDescent="0.2">
      <c r="A88" s="28" t="s">
        <v>262</v>
      </c>
      <c r="B88" s="57">
        <v>126.6</v>
      </c>
      <c r="C88" s="29" t="s">
        <v>263</v>
      </c>
      <c r="D88" s="30" t="s">
        <v>261</v>
      </c>
      <c r="E88" s="23">
        <v>597</v>
      </c>
      <c r="F88" s="24">
        <v>593</v>
      </c>
      <c r="G88" s="25">
        <v>143</v>
      </c>
      <c r="H88" s="20">
        <v>28.6</v>
      </c>
      <c r="I88" s="25">
        <v>153</v>
      </c>
      <c r="J88" s="20">
        <v>25.5</v>
      </c>
      <c r="K88" s="25">
        <v>142</v>
      </c>
      <c r="L88" s="20">
        <v>28.4</v>
      </c>
      <c r="M88" s="25">
        <v>155</v>
      </c>
      <c r="N88" s="20">
        <v>25.833333333333332</v>
      </c>
      <c r="O88" s="25">
        <v>0</v>
      </c>
      <c r="P88" s="31">
        <v>0</v>
      </c>
      <c r="Q88" s="25">
        <v>638</v>
      </c>
      <c r="R88" s="25">
        <v>66</v>
      </c>
      <c r="S88" s="27">
        <v>18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7">
        <v>0</v>
      </c>
      <c r="AA88" s="25">
        <v>14</v>
      </c>
      <c r="AB88" s="24">
        <f>Tableau3[[#This Row],[Territoire EP]]+AA88</f>
        <v>14</v>
      </c>
      <c r="AC88" s="62">
        <v>670</v>
      </c>
      <c r="AD88" s="62">
        <v>619</v>
      </c>
      <c r="AE88" s="62">
        <f>Tableau3[[#This Row],[DGH TOTALE]]-AD88</f>
        <v>51</v>
      </c>
      <c r="AF88" s="63">
        <f>Tableau3[[#This Row],[Heures supp.]]/Tableau3[[#This Row],[DGH TOTALE]]*100</f>
        <v>7.611940298507462</v>
      </c>
      <c r="AG88" s="64">
        <v>11</v>
      </c>
      <c r="AI88" s="60">
        <f>Tableau3[[#This Row],[Dotation structurelle 2022]]-Tableau3[[#This Row],[Dont Marge d''autonomie (3h/ div)]]</f>
        <v>572</v>
      </c>
      <c r="AJ8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18</v>
      </c>
    </row>
    <row r="89" spans="1:36" ht="18" x14ac:dyDescent="0.2">
      <c r="A89" s="68" t="s">
        <v>264</v>
      </c>
      <c r="B89" s="69">
        <v>110.2</v>
      </c>
      <c r="C89" s="70" t="s">
        <v>265</v>
      </c>
      <c r="D89" s="71" t="s">
        <v>261</v>
      </c>
      <c r="E89" s="72">
        <v>296</v>
      </c>
      <c r="F89" s="73">
        <v>275</v>
      </c>
      <c r="G89" s="80">
        <v>61</v>
      </c>
      <c r="H89" s="82">
        <v>20.3</v>
      </c>
      <c r="I89" s="74">
        <v>65</v>
      </c>
      <c r="J89" s="75">
        <v>21.666666666666668</v>
      </c>
      <c r="K89" s="74">
        <v>67</v>
      </c>
      <c r="L89" s="75">
        <v>22.333333333333332</v>
      </c>
      <c r="M89" s="74">
        <v>82</v>
      </c>
      <c r="N89" s="75">
        <v>27.333333333333332</v>
      </c>
      <c r="O89" s="74">
        <v>0</v>
      </c>
      <c r="P89" s="31">
        <v>-1</v>
      </c>
      <c r="Q89" s="80">
        <v>348</v>
      </c>
      <c r="R89" s="80">
        <v>36</v>
      </c>
      <c r="S89" s="77">
        <v>8</v>
      </c>
      <c r="T89" s="74">
        <v>0</v>
      </c>
      <c r="U89" s="74">
        <v>0</v>
      </c>
      <c r="V89" s="74">
        <v>18</v>
      </c>
      <c r="W89" s="74">
        <v>0</v>
      </c>
      <c r="X89" s="74">
        <v>0</v>
      </c>
      <c r="Y89" s="74">
        <v>0</v>
      </c>
      <c r="Z89" s="77">
        <v>0</v>
      </c>
      <c r="AA89" s="74">
        <v>9</v>
      </c>
      <c r="AB89" s="73">
        <f>Tableau3[[#This Row],[Territoire EP]]+AA89</f>
        <v>9</v>
      </c>
      <c r="AC89" s="81">
        <v>383</v>
      </c>
      <c r="AD89" s="78">
        <v>361</v>
      </c>
      <c r="AE89" s="78">
        <f>Tableau3[[#This Row],[DGH TOTALE]]-AD89</f>
        <v>22</v>
      </c>
      <c r="AF89" s="83">
        <f>Tableau3[[#This Row],[Heures supp.]]/Tableau3[[#This Row],[DGH TOTALE]]*100</f>
        <v>5.7441253263707575</v>
      </c>
      <c r="AG89" s="75">
        <v>7</v>
      </c>
      <c r="AI89" s="60">
        <f>Tableau3[[#This Row],[Dotation structurelle 2022]]-Tableau3[[#This Row],[Dont Marge d''autonomie (3h/ div)]]</f>
        <v>312</v>
      </c>
      <c r="AJ8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26</v>
      </c>
    </row>
    <row r="90" spans="1:36" ht="18" x14ac:dyDescent="0.2">
      <c r="A90" s="28" t="s">
        <v>266</v>
      </c>
      <c r="B90" s="57">
        <v>101.2</v>
      </c>
      <c r="C90" s="29" t="s">
        <v>267</v>
      </c>
      <c r="D90" s="30" t="s">
        <v>268</v>
      </c>
      <c r="E90" s="23">
        <v>562</v>
      </c>
      <c r="F90" s="24">
        <v>553</v>
      </c>
      <c r="G90" s="25">
        <v>140</v>
      </c>
      <c r="H90" s="20">
        <v>28</v>
      </c>
      <c r="I90" s="25">
        <v>134</v>
      </c>
      <c r="J90" s="20">
        <v>26.8</v>
      </c>
      <c r="K90" s="25">
        <v>142</v>
      </c>
      <c r="L90" s="20">
        <v>28.4</v>
      </c>
      <c r="M90" s="25">
        <v>137</v>
      </c>
      <c r="N90" s="20">
        <v>27.4</v>
      </c>
      <c r="O90" s="25">
        <v>0</v>
      </c>
      <c r="P90" s="31">
        <v>0</v>
      </c>
      <c r="Q90" s="25">
        <v>580</v>
      </c>
      <c r="R90" s="25">
        <v>60</v>
      </c>
      <c r="S90" s="27">
        <v>16</v>
      </c>
      <c r="T90" s="25">
        <v>0</v>
      </c>
      <c r="U90" s="25">
        <v>21</v>
      </c>
      <c r="V90" s="25">
        <v>0</v>
      </c>
      <c r="W90" s="25">
        <v>0</v>
      </c>
      <c r="X90" s="25">
        <v>0</v>
      </c>
      <c r="Y90" s="25">
        <v>0</v>
      </c>
      <c r="Z90" s="27">
        <v>0</v>
      </c>
      <c r="AA90" s="25">
        <v>24</v>
      </c>
      <c r="AB90" s="24">
        <f>Tableau3[[#This Row],[Territoire EP]]+AA90</f>
        <v>24</v>
      </c>
      <c r="AC90" s="62">
        <v>641</v>
      </c>
      <c r="AD90" s="62">
        <v>599</v>
      </c>
      <c r="AE90" s="62">
        <f>Tableau3[[#This Row],[DGH TOTALE]]-AD90</f>
        <v>42</v>
      </c>
      <c r="AF90" s="63">
        <f>Tableau3[[#This Row],[Heures supp.]]/Tableau3[[#This Row],[DGH TOTALE]]*100</f>
        <v>6.5522620904836195</v>
      </c>
      <c r="AG90" s="64">
        <v>11</v>
      </c>
      <c r="AI90" s="60">
        <f>Tableau3[[#This Row],[Dotation structurelle 2022]]-Tableau3[[#This Row],[Dont Marge d''autonomie (3h/ div)]]</f>
        <v>520</v>
      </c>
      <c r="AJ9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91" spans="1:36" ht="18" x14ac:dyDescent="0.2">
      <c r="A91" s="28" t="s">
        <v>269</v>
      </c>
      <c r="B91" s="57">
        <v>115.9</v>
      </c>
      <c r="C91" s="29" t="s">
        <v>270</v>
      </c>
      <c r="D91" s="30" t="s">
        <v>271</v>
      </c>
      <c r="E91" s="23">
        <v>768</v>
      </c>
      <c r="F91" s="24">
        <v>788</v>
      </c>
      <c r="G91" s="25">
        <v>208</v>
      </c>
      <c r="H91" s="20">
        <v>29.714285714285715</v>
      </c>
      <c r="I91" s="25">
        <v>203</v>
      </c>
      <c r="J91" s="20">
        <v>29</v>
      </c>
      <c r="K91" s="25">
        <v>201</v>
      </c>
      <c r="L91" s="20">
        <v>28.714285714285715</v>
      </c>
      <c r="M91" s="25">
        <v>176</v>
      </c>
      <c r="N91" s="20">
        <v>29.333333333333332</v>
      </c>
      <c r="O91" s="25">
        <v>0</v>
      </c>
      <c r="P91" s="31">
        <v>-1</v>
      </c>
      <c r="Q91" s="25">
        <v>783</v>
      </c>
      <c r="R91" s="25">
        <v>81</v>
      </c>
      <c r="S91" s="27">
        <v>19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7">
        <v>0</v>
      </c>
      <c r="AA91" s="25">
        <v>25</v>
      </c>
      <c r="AB91" s="24">
        <f>Tableau3[[#This Row],[Territoire EP]]+AA91</f>
        <v>25</v>
      </c>
      <c r="AC91" s="62">
        <v>827</v>
      </c>
      <c r="AD91" s="62">
        <v>745</v>
      </c>
      <c r="AE91" s="62">
        <f>Tableau3[[#This Row],[DGH TOTALE]]-AD91</f>
        <v>82</v>
      </c>
      <c r="AF91" s="63">
        <f>Tableau3[[#This Row],[Heures supp.]]/Tableau3[[#This Row],[DGH TOTALE]]*100</f>
        <v>9.9153567110036267</v>
      </c>
      <c r="AG91" s="64">
        <v>13</v>
      </c>
      <c r="AI91" s="60">
        <f>Tableau3[[#This Row],[Dotation structurelle 2022]]-Tableau3[[#This Row],[Dont Marge d''autonomie (3h/ div)]]</f>
        <v>702</v>
      </c>
      <c r="AJ9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92" spans="1:36" ht="18" x14ac:dyDescent="0.2">
      <c r="A92" s="28" t="s">
        <v>272</v>
      </c>
      <c r="B92" s="57">
        <v>115.2</v>
      </c>
      <c r="C92" s="29" t="s">
        <v>273</v>
      </c>
      <c r="D92" s="30" t="s">
        <v>271</v>
      </c>
      <c r="E92" s="23">
        <v>476</v>
      </c>
      <c r="F92" s="24">
        <v>481</v>
      </c>
      <c r="G92" s="25">
        <v>130</v>
      </c>
      <c r="H92" s="20">
        <v>26</v>
      </c>
      <c r="I92" s="25">
        <v>132</v>
      </c>
      <c r="J92" s="20">
        <v>26.4</v>
      </c>
      <c r="K92" s="25">
        <v>111</v>
      </c>
      <c r="L92" s="20">
        <v>27.75</v>
      </c>
      <c r="M92" s="25">
        <v>108</v>
      </c>
      <c r="N92" s="20">
        <v>27</v>
      </c>
      <c r="O92" s="25">
        <v>0</v>
      </c>
      <c r="P92" s="31">
        <v>1</v>
      </c>
      <c r="Q92" s="25">
        <v>522</v>
      </c>
      <c r="R92" s="25">
        <v>54</v>
      </c>
      <c r="S92" s="27">
        <v>11</v>
      </c>
      <c r="T92" s="25">
        <v>0</v>
      </c>
      <c r="U92" s="25">
        <v>21</v>
      </c>
      <c r="V92" s="25">
        <v>0</v>
      </c>
      <c r="W92" s="25">
        <v>0</v>
      </c>
      <c r="X92" s="25">
        <v>0</v>
      </c>
      <c r="Y92" s="25">
        <v>0</v>
      </c>
      <c r="Z92" s="27">
        <v>0</v>
      </c>
      <c r="AA92" s="25">
        <v>15</v>
      </c>
      <c r="AB92" s="24">
        <f>Tableau3[[#This Row],[Territoire EP]]+AA92</f>
        <v>15</v>
      </c>
      <c r="AC92" s="62">
        <v>569</v>
      </c>
      <c r="AD92" s="62">
        <v>512</v>
      </c>
      <c r="AE92" s="62">
        <f>Tableau3[[#This Row],[DGH TOTALE]]-AD92</f>
        <v>57</v>
      </c>
      <c r="AF92" s="63">
        <f>Tableau3[[#This Row],[Heures supp.]]/Tableau3[[#This Row],[DGH TOTALE]]*100</f>
        <v>10.017574692442881</v>
      </c>
      <c r="AG92" s="64">
        <v>8.5</v>
      </c>
      <c r="AI92" s="60">
        <f>Tableau3[[#This Row],[Dotation structurelle 2022]]-Tableau3[[#This Row],[Dont Marge d''autonomie (3h/ div)]]</f>
        <v>468</v>
      </c>
      <c r="AJ9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93" spans="1:36" ht="18" x14ac:dyDescent="0.2">
      <c r="A93" s="28" t="s">
        <v>274</v>
      </c>
      <c r="B93" s="57">
        <v>94.9</v>
      </c>
      <c r="C93" s="29" t="s">
        <v>275</v>
      </c>
      <c r="D93" s="30" t="s">
        <v>271</v>
      </c>
      <c r="E93" s="23">
        <v>518</v>
      </c>
      <c r="F93" s="24">
        <v>527</v>
      </c>
      <c r="G93" s="25">
        <v>144</v>
      </c>
      <c r="H93" s="20">
        <v>28.8</v>
      </c>
      <c r="I93" s="25">
        <v>128</v>
      </c>
      <c r="J93" s="20">
        <v>25.6</v>
      </c>
      <c r="K93" s="25">
        <v>129</v>
      </c>
      <c r="L93" s="20">
        <v>25.8</v>
      </c>
      <c r="M93" s="25">
        <v>126</v>
      </c>
      <c r="N93" s="20">
        <v>25.2</v>
      </c>
      <c r="O93" s="25">
        <v>0</v>
      </c>
      <c r="P93" s="31">
        <v>0</v>
      </c>
      <c r="Q93" s="25">
        <v>580</v>
      </c>
      <c r="R93" s="25">
        <v>60</v>
      </c>
      <c r="S93" s="27">
        <v>15</v>
      </c>
      <c r="T93" s="25">
        <v>0</v>
      </c>
      <c r="U93" s="25">
        <v>21</v>
      </c>
      <c r="V93" s="25">
        <v>18</v>
      </c>
      <c r="W93" s="25">
        <v>0</v>
      </c>
      <c r="X93" s="25">
        <v>0</v>
      </c>
      <c r="Y93" s="25">
        <v>0</v>
      </c>
      <c r="Z93" s="27">
        <v>25</v>
      </c>
      <c r="AA93" s="25">
        <v>25</v>
      </c>
      <c r="AB93" s="24">
        <f>Tableau3[[#This Row],[Territoire EP]]+AA93</f>
        <v>50</v>
      </c>
      <c r="AC93" s="62">
        <v>684</v>
      </c>
      <c r="AD93" s="62">
        <v>622</v>
      </c>
      <c r="AE93" s="62">
        <f>Tableau3[[#This Row],[DGH TOTALE]]-AD93</f>
        <v>62</v>
      </c>
      <c r="AF93" s="63">
        <f>Tableau3[[#This Row],[Heures supp.]]/Tableau3[[#This Row],[DGH TOTALE]]*100</f>
        <v>9.064327485380117</v>
      </c>
      <c r="AG93" s="64">
        <v>10</v>
      </c>
      <c r="AI93" s="60">
        <f>Tableau3[[#This Row],[Dotation structurelle 2022]]-Tableau3[[#This Row],[Dont Marge d''autonomie (3h/ div)]]</f>
        <v>520</v>
      </c>
      <c r="AJ9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54</v>
      </c>
    </row>
    <row r="94" spans="1:36" ht="18" x14ac:dyDescent="0.2">
      <c r="A94" s="28" t="s">
        <v>276</v>
      </c>
      <c r="B94" s="57">
        <v>79.7</v>
      </c>
      <c r="C94" s="29" t="s">
        <v>277</v>
      </c>
      <c r="D94" s="30" t="s">
        <v>271</v>
      </c>
      <c r="E94" s="23">
        <v>395</v>
      </c>
      <c r="F94" s="24">
        <v>385</v>
      </c>
      <c r="G94" s="25">
        <v>105</v>
      </c>
      <c r="H94" s="20">
        <v>26.25</v>
      </c>
      <c r="I94" s="25">
        <v>98</v>
      </c>
      <c r="J94" s="20">
        <v>24.5</v>
      </c>
      <c r="K94" s="25">
        <v>101</v>
      </c>
      <c r="L94" s="20">
        <v>25.25</v>
      </c>
      <c r="M94" s="25">
        <v>81</v>
      </c>
      <c r="N94" s="20">
        <v>27</v>
      </c>
      <c r="O94" s="25">
        <v>0</v>
      </c>
      <c r="P94" s="31">
        <v>0</v>
      </c>
      <c r="Q94" s="25">
        <v>435</v>
      </c>
      <c r="R94" s="25">
        <v>45</v>
      </c>
      <c r="S94" s="27">
        <v>12</v>
      </c>
      <c r="T94" s="25">
        <v>0</v>
      </c>
      <c r="U94" s="25">
        <v>0</v>
      </c>
      <c r="V94" s="25">
        <v>18</v>
      </c>
      <c r="W94" s="25">
        <v>0</v>
      </c>
      <c r="X94" s="25">
        <v>0</v>
      </c>
      <c r="Y94" s="25">
        <v>0</v>
      </c>
      <c r="Z94" s="27">
        <v>0</v>
      </c>
      <c r="AA94" s="25">
        <v>23</v>
      </c>
      <c r="AB94" s="24">
        <f>Tableau3[[#This Row],[Territoire EP]]+AA94</f>
        <v>23</v>
      </c>
      <c r="AC94" s="62">
        <v>488</v>
      </c>
      <c r="AD94" s="62">
        <v>463</v>
      </c>
      <c r="AE94" s="62">
        <f>Tableau3[[#This Row],[DGH TOTALE]]-AD94</f>
        <v>25</v>
      </c>
      <c r="AF94" s="63">
        <f>Tableau3[[#This Row],[Heures supp.]]/Tableau3[[#This Row],[DGH TOTALE]]*100</f>
        <v>5.1229508196721314</v>
      </c>
      <c r="AG94" s="64">
        <v>9</v>
      </c>
      <c r="AI94" s="60">
        <f>Tableau3[[#This Row],[Dotation structurelle 2022]]-Tableau3[[#This Row],[Dont Marge d''autonomie (3h/ div)]]</f>
        <v>390</v>
      </c>
      <c r="AJ9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30</v>
      </c>
    </row>
    <row r="95" spans="1:36" ht="18" x14ac:dyDescent="0.2">
      <c r="A95" s="28" t="s">
        <v>278</v>
      </c>
      <c r="B95" s="57">
        <v>123.1</v>
      </c>
      <c r="C95" s="29" t="s">
        <v>279</v>
      </c>
      <c r="D95" s="30" t="s">
        <v>280</v>
      </c>
      <c r="E95" s="23">
        <v>708</v>
      </c>
      <c r="F95" s="24">
        <v>686</v>
      </c>
      <c r="G95" s="25">
        <v>173</v>
      </c>
      <c r="H95" s="20">
        <v>28.833333333333332</v>
      </c>
      <c r="I95" s="25">
        <v>201</v>
      </c>
      <c r="J95" s="20">
        <v>28.714285714285715</v>
      </c>
      <c r="K95" s="25">
        <v>156</v>
      </c>
      <c r="L95" s="20">
        <v>26</v>
      </c>
      <c r="M95" s="25">
        <v>156</v>
      </c>
      <c r="N95" s="20">
        <v>26</v>
      </c>
      <c r="O95" s="25">
        <v>0</v>
      </c>
      <c r="P95" s="31">
        <v>-1</v>
      </c>
      <c r="Q95" s="25">
        <v>725</v>
      </c>
      <c r="R95" s="25">
        <v>75</v>
      </c>
      <c r="S95" s="27">
        <v>19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7">
        <v>0</v>
      </c>
      <c r="AA95" s="25">
        <v>18</v>
      </c>
      <c r="AB95" s="24">
        <f>Tableau3[[#This Row],[Territoire EP]]+AA95</f>
        <v>18</v>
      </c>
      <c r="AC95" s="62">
        <v>762</v>
      </c>
      <c r="AD95" s="62">
        <v>699</v>
      </c>
      <c r="AE95" s="62">
        <f>Tableau3[[#This Row],[DGH TOTALE]]-AD95</f>
        <v>63</v>
      </c>
      <c r="AF95" s="63">
        <f>Tableau3[[#This Row],[Heures supp.]]/Tableau3[[#This Row],[DGH TOTALE]]*100</f>
        <v>8.2677165354330722</v>
      </c>
      <c r="AG95" s="64">
        <v>11.5</v>
      </c>
      <c r="AI95" s="60">
        <f>Tableau3[[#This Row],[Dotation structurelle 2022]]-Tableau3[[#This Row],[Dont Marge d''autonomie (3h/ div)]]</f>
        <v>650</v>
      </c>
      <c r="AJ9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19</v>
      </c>
    </row>
    <row r="96" spans="1:36" ht="18" x14ac:dyDescent="0.2">
      <c r="A96" s="28" t="s">
        <v>281</v>
      </c>
      <c r="B96" s="57">
        <v>110.4</v>
      </c>
      <c r="C96" s="29" t="s">
        <v>282</v>
      </c>
      <c r="D96" s="30" t="s">
        <v>283</v>
      </c>
      <c r="E96" s="23">
        <v>597</v>
      </c>
      <c r="F96" s="24">
        <v>576</v>
      </c>
      <c r="G96" s="25">
        <v>151</v>
      </c>
      <c r="H96" s="20">
        <v>25.166666666666668</v>
      </c>
      <c r="I96" s="25">
        <v>139</v>
      </c>
      <c r="J96" s="20">
        <v>27.8</v>
      </c>
      <c r="K96" s="25">
        <v>137</v>
      </c>
      <c r="L96" s="20">
        <v>27.4</v>
      </c>
      <c r="M96" s="25">
        <v>149</v>
      </c>
      <c r="N96" s="20">
        <v>29.8</v>
      </c>
      <c r="O96" s="25">
        <v>0</v>
      </c>
      <c r="P96" s="31">
        <v>-2</v>
      </c>
      <c r="Q96" s="25">
        <v>609</v>
      </c>
      <c r="R96" s="25">
        <v>63</v>
      </c>
      <c r="S96" s="27">
        <v>19</v>
      </c>
      <c r="T96" s="25">
        <v>0</v>
      </c>
      <c r="U96" s="25">
        <v>21</v>
      </c>
      <c r="V96" s="25">
        <v>0</v>
      </c>
      <c r="W96" s="25">
        <v>0</v>
      </c>
      <c r="X96" s="25">
        <v>9</v>
      </c>
      <c r="Y96" s="25">
        <v>0</v>
      </c>
      <c r="Z96" s="27">
        <v>0</v>
      </c>
      <c r="AA96" s="25">
        <v>21</v>
      </c>
      <c r="AB96" s="24">
        <f>Tableau3[[#This Row],[Territoire EP]]+AA96</f>
        <v>21</v>
      </c>
      <c r="AC96" s="62">
        <v>679</v>
      </c>
      <c r="AD96" s="62">
        <v>631</v>
      </c>
      <c r="AE96" s="62">
        <f>Tableau3[[#This Row],[DGH TOTALE]]-AD96</f>
        <v>48</v>
      </c>
      <c r="AF96" s="63">
        <f>Tableau3[[#This Row],[Heures supp.]]/Tableau3[[#This Row],[DGH TOTALE]]*100</f>
        <v>7.0692194403534607</v>
      </c>
      <c r="AG96" s="64">
        <v>11</v>
      </c>
      <c r="AI96" s="60">
        <f>Tableau3[[#This Row],[Dotation structurelle 2022]]-Tableau3[[#This Row],[Dont Marge d''autonomie (3h/ div)]]</f>
        <v>546</v>
      </c>
      <c r="AJ9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49</v>
      </c>
    </row>
    <row r="97" spans="1:36" ht="18" x14ac:dyDescent="0.2">
      <c r="A97" s="68" t="s">
        <v>284</v>
      </c>
      <c r="B97" s="69">
        <v>126.4</v>
      </c>
      <c r="C97" s="70" t="s">
        <v>285</v>
      </c>
      <c r="D97" s="71" t="s">
        <v>286</v>
      </c>
      <c r="E97" s="72">
        <v>883</v>
      </c>
      <c r="F97" s="73">
        <v>866</v>
      </c>
      <c r="G97" s="74">
        <v>211</v>
      </c>
      <c r="H97" s="75">
        <v>26.375</v>
      </c>
      <c r="I97" s="74">
        <v>206</v>
      </c>
      <c r="J97" s="75">
        <v>29.428571428571427</v>
      </c>
      <c r="K97" s="74">
        <v>224</v>
      </c>
      <c r="L97" s="75">
        <v>28</v>
      </c>
      <c r="M97" s="74">
        <v>225</v>
      </c>
      <c r="N97" s="75">
        <v>28.125</v>
      </c>
      <c r="O97" s="74">
        <v>0</v>
      </c>
      <c r="P97" s="76">
        <v>-1</v>
      </c>
      <c r="Q97" s="74">
        <v>899</v>
      </c>
      <c r="R97" s="74">
        <v>93</v>
      </c>
      <c r="S97" s="77">
        <v>20</v>
      </c>
      <c r="T97" s="74">
        <v>0</v>
      </c>
      <c r="U97" s="74">
        <v>0</v>
      </c>
      <c r="V97" s="74">
        <v>18</v>
      </c>
      <c r="W97" s="74">
        <v>0</v>
      </c>
      <c r="X97" s="74">
        <v>0</v>
      </c>
      <c r="Y97" s="74">
        <v>0</v>
      </c>
      <c r="Z97" s="77">
        <v>0</v>
      </c>
      <c r="AA97" s="74">
        <v>21</v>
      </c>
      <c r="AB97" s="73">
        <f>Tableau3[[#This Row],[Territoire EP]]+AA97</f>
        <v>21</v>
      </c>
      <c r="AC97" s="78">
        <v>958</v>
      </c>
      <c r="AD97" s="78">
        <v>915</v>
      </c>
      <c r="AE97" s="78">
        <f>Tableau3[[#This Row],[DGH TOTALE]]-AD97</f>
        <v>43</v>
      </c>
      <c r="AF97" s="84">
        <f>Tableau3[[#This Row],[Heures supp.]]/Tableau3[[#This Row],[DGH TOTALE]]*100</f>
        <v>4.4885177453027145</v>
      </c>
      <c r="AG97" s="75">
        <v>16</v>
      </c>
      <c r="AI97" s="60">
        <f>Tableau3[[#This Row],[Dotation structurelle 2022]]-Tableau3[[#This Row],[Dont Marge d''autonomie (3h/ div)]]</f>
        <v>806</v>
      </c>
      <c r="AJ9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38</v>
      </c>
    </row>
    <row r="98" spans="1:36" ht="18" x14ac:dyDescent="0.2">
      <c r="A98" s="28" t="s">
        <v>287</v>
      </c>
      <c r="B98" s="57">
        <v>149.30000000000001</v>
      </c>
      <c r="C98" s="29" t="s">
        <v>288</v>
      </c>
      <c r="D98" s="30" t="s">
        <v>286</v>
      </c>
      <c r="E98" s="23">
        <v>625</v>
      </c>
      <c r="F98" s="24">
        <v>613</v>
      </c>
      <c r="G98" s="25">
        <v>150</v>
      </c>
      <c r="H98" s="20">
        <v>30</v>
      </c>
      <c r="I98" s="25">
        <v>152</v>
      </c>
      <c r="J98" s="20">
        <v>25.333333333333332</v>
      </c>
      <c r="K98" s="25">
        <v>150</v>
      </c>
      <c r="L98" s="20">
        <v>30</v>
      </c>
      <c r="M98" s="25">
        <v>161</v>
      </c>
      <c r="N98" s="20">
        <v>26.833333333333332</v>
      </c>
      <c r="O98" s="25">
        <v>0</v>
      </c>
      <c r="P98" s="31">
        <v>0</v>
      </c>
      <c r="Q98" s="25">
        <v>638</v>
      </c>
      <c r="R98" s="25">
        <v>66</v>
      </c>
      <c r="S98" s="27">
        <v>18</v>
      </c>
      <c r="T98" s="25">
        <v>18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7">
        <v>0</v>
      </c>
      <c r="AA98" s="25">
        <v>3</v>
      </c>
      <c r="AB98" s="24">
        <f>Tableau3[[#This Row],[Territoire EP]]+AA98</f>
        <v>3</v>
      </c>
      <c r="AC98" s="62">
        <v>677</v>
      </c>
      <c r="AD98" s="62">
        <v>616</v>
      </c>
      <c r="AE98" s="62">
        <f>Tableau3[[#This Row],[DGH TOTALE]]-AD98</f>
        <v>61</v>
      </c>
      <c r="AF98" s="63">
        <f>Tableau3[[#This Row],[Heures supp.]]/Tableau3[[#This Row],[DGH TOTALE]]*100</f>
        <v>9.0103397341211231</v>
      </c>
      <c r="AG98" s="64">
        <v>11</v>
      </c>
      <c r="AI98" s="60">
        <f>Tableau3[[#This Row],[Dotation structurelle 2022]]-Tableau3[[#This Row],[Dont Marge d''autonomie (3h/ div)]]</f>
        <v>572</v>
      </c>
      <c r="AJ9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36</v>
      </c>
    </row>
    <row r="99" spans="1:36" ht="18" x14ac:dyDescent="0.2">
      <c r="A99" s="28" t="s">
        <v>289</v>
      </c>
      <c r="B99" s="57">
        <v>130</v>
      </c>
      <c r="C99" s="29" t="s">
        <v>290</v>
      </c>
      <c r="D99" s="30" t="s">
        <v>286</v>
      </c>
      <c r="E99" s="23">
        <v>788</v>
      </c>
      <c r="F99" s="24">
        <v>792</v>
      </c>
      <c r="G99" s="25">
        <v>207</v>
      </c>
      <c r="H99" s="20">
        <v>29.571428571428573</v>
      </c>
      <c r="I99" s="25">
        <v>197</v>
      </c>
      <c r="J99" s="20">
        <v>28.142857142857142</v>
      </c>
      <c r="K99" s="25">
        <v>186</v>
      </c>
      <c r="L99" s="20">
        <v>26.571428571428573</v>
      </c>
      <c r="M99" s="25">
        <v>202</v>
      </c>
      <c r="N99" s="20">
        <v>28.857142857142858</v>
      </c>
      <c r="O99" s="25">
        <v>0</v>
      </c>
      <c r="P99" s="31">
        <v>0</v>
      </c>
      <c r="Q99" s="25">
        <v>812</v>
      </c>
      <c r="R99" s="25">
        <v>84</v>
      </c>
      <c r="S99" s="27">
        <v>21</v>
      </c>
      <c r="T99" s="25">
        <v>16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7">
        <v>0</v>
      </c>
      <c r="AA99" s="25">
        <v>17</v>
      </c>
      <c r="AB99" s="24">
        <f>Tableau3[[#This Row],[Territoire EP]]+AA99</f>
        <v>17</v>
      </c>
      <c r="AC99" s="62">
        <v>866</v>
      </c>
      <c r="AD99" s="62">
        <v>796</v>
      </c>
      <c r="AE99" s="62">
        <f>Tableau3[[#This Row],[DGH TOTALE]]-AD99</f>
        <v>70</v>
      </c>
      <c r="AF99" s="63">
        <f>Tableau3[[#This Row],[Heures supp.]]/Tableau3[[#This Row],[DGH TOTALE]]*100</f>
        <v>8.0831408775981526</v>
      </c>
      <c r="AG99" s="64">
        <v>14</v>
      </c>
      <c r="AI99" s="60">
        <f>Tableau3[[#This Row],[Dotation structurelle 2022]]-Tableau3[[#This Row],[Dont Marge d''autonomie (3h/ div)]]</f>
        <v>728</v>
      </c>
      <c r="AJ9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100" spans="1:36" ht="18" x14ac:dyDescent="0.2">
      <c r="A100" s="28" t="s">
        <v>291</v>
      </c>
      <c r="B100" s="57">
        <v>140.30000000000001</v>
      </c>
      <c r="C100" s="29" t="s">
        <v>292</v>
      </c>
      <c r="D100" s="30" t="s">
        <v>286</v>
      </c>
      <c r="E100" s="23">
        <v>956</v>
      </c>
      <c r="F100" s="24">
        <v>969</v>
      </c>
      <c r="G100" s="25">
        <v>240</v>
      </c>
      <c r="H100" s="20">
        <v>30</v>
      </c>
      <c r="I100" s="25">
        <v>233</v>
      </c>
      <c r="J100" s="20">
        <v>29.125</v>
      </c>
      <c r="K100" s="25">
        <v>240</v>
      </c>
      <c r="L100" s="20">
        <v>30</v>
      </c>
      <c r="M100" s="25">
        <v>233</v>
      </c>
      <c r="N100" s="20">
        <v>29.125</v>
      </c>
      <c r="O100" s="25">
        <v>23</v>
      </c>
      <c r="P100" s="31">
        <v>0</v>
      </c>
      <c r="Q100" s="25">
        <v>963</v>
      </c>
      <c r="R100" s="25">
        <v>96</v>
      </c>
      <c r="S100" s="27">
        <v>24</v>
      </c>
      <c r="T100" s="25">
        <v>16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7">
        <v>0</v>
      </c>
      <c r="AA100" s="25">
        <v>13</v>
      </c>
      <c r="AB100" s="24">
        <f>Tableau3[[#This Row],[Territoire EP]]+AA100</f>
        <v>13</v>
      </c>
      <c r="AC100" s="62">
        <v>1016</v>
      </c>
      <c r="AD100" s="62">
        <v>934</v>
      </c>
      <c r="AE100" s="62">
        <f>Tableau3[[#This Row],[DGH TOTALE]]-AD100</f>
        <v>82</v>
      </c>
      <c r="AF100" s="63">
        <f>Tableau3[[#This Row],[Heures supp.]]/Tableau3[[#This Row],[DGH TOTALE]]*100</f>
        <v>8.0708661417322833</v>
      </c>
      <c r="AG100" s="64">
        <v>15</v>
      </c>
      <c r="AI100" s="60">
        <f>Tableau3[[#This Row],[Dotation structurelle 2022]]-Tableau3[[#This Row],[Dont Marge d''autonomie (3h/ div)]]</f>
        <v>867</v>
      </c>
      <c r="AJ10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101" spans="1:36" ht="18" x14ac:dyDescent="0.2">
      <c r="A101" s="28" t="s">
        <v>293</v>
      </c>
      <c r="B101" s="57">
        <v>88.6</v>
      </c>
      <c r="C101" s="29" t="s">
        <v>294</v>
      </c>
      <c r="D101" s="30" t="s">
        <v>295</v>
      </c>
      <c r="E101" s="23">
        <v>484</v>
      </c>
      <c r="F101" s="24">
        <v>478</v>
      </c>
      <c r="G101" s="25">
        <v>116</v>
      </c>
      <c r="H101" s="20">
        <v>29</v>
      </c>
      <c r="I101" s="25">
        <v>123</v>
      </c>
      <c r="J101" s="20">
        <v>24.6</v>
      </c>
      <c r="K101" s="25">
        <v>132</v>
      </c>
      <c r="L101" s="20">
        <v>26.4</v>
      </c>
      <c r="M101" s="25">
        <v>107</v>
      </c>
      <c r="N101" s="20">
        <v>26.75</v>
      </c>
      <c r="O101" s="25">
        <v>0</v>
      </c>
      <c r="P101" s="31">
        <v>0</v>
      </c>
      <c r="Q101" s="25">
        <v>522</v>
      </c>
      <c r="R101" s="25">
        <v>54</v>
      </c>
      <c r="S101" s="27">
        <v>14</v>
      </c>
      <c r="T101" s="25">
        <v>0</v>
      </c>
      <c r="U101" s="25">
        <v>21</v>
      </c>
      <c r="V101" s="25">
        <v>18</v>
      </c>
      <c r="W101" s="25">
        <v>0</v>
      </c>
      <c r="X101" s="25">
        <v>0</v>
      </c>
      <c r="Y101" s="25">
        <v>0</v>
      </c>
      <c r="Z101" s="27">
        <v>20</v>
      </c>
      <c r="AA101" s="25">
        <v>25</v>
      </c>
      <c r="AB101" s="24">
        <f>Tableau3[[#This Row],[Territoire EP]]+AA101</f>
        <v>45</v>
      </c>
      <c r="AC101" s="62">
        <v>620</v>
      </c>
      <c r="AD101" s="62">
        <v>579</v>
      </c>
      <c r="AE101" s="62">
        <f>Tableau3[[#This Row],[DGH TOTALE]]-AD101</f>
        <v>41</v>
      </c>
      <c r="AF101" s="63">
        <f>Tableau3[[#This Row],[Heures supp.]]/Tableau3[[#This Row],[DGH TOTALE]]*100</f>
        <v>6.612903225806452</v>
      </c>
      <c r="AG101" s="64">
        <v>10</v>
      </c>
      <c r="AI101" s="60">
        <f>Tableau3[[#This Row],[Dotation structurelle 2022]]-Tableau3[[#This Row],[Dont Marge d''autonomie (3h/ div)]]</f>
        <v>468</v>
      </c>
      <c r="AJ10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53</v>
      </c>
    </row>
    <row r="102" spans="1:36" ht="18" x14ac:dyDescent="0.2">
      <c r="A102" s="28" t="s">
        <v>296</v>
      </c>
      <c r="B102" s="57">
        <v>83.4</v>
      </c>
      <c r="C102" s="29" t="s">
        <v>297</v>
      </c>
      <c r="D102" s="30" t="s">
        <v>295</v>
      </c>
      <c r="E102" s="23">
        <v>694</v>
      </c>
      <c r="F102" s="24">
        <v>684</v>
      </c>
      <c r="G102" s="25">
        <v>166</v>
      </c>
      <c r="H102" s="20">
        <v>27.666666666666668</v>
      </c>
      <c r="I102" s="25">
        <v>193</v>
      </c>
      <c r="J102" s="20">
        <v>27.571428571428573</v>
      </c>
      <c r="K102" s="25">
        <v>157</v>
      </c>
      <c r="L102" s="20">
        <v>26.166666666666668</v>
      </c>
      <c r="M102" s="25">
        <v>168</v>
      </c>
      <c r="N102" s="20">
        <v>28</v>
      </c>
      <c r="O102" s="25">
        <v>0</v>
      </c>
      <c r="P102" s="31">
        <v>0</v>
      </c>
      <c r="Q102" s="25">
        <v>725</v>
      </c>
      <c r="R102" s="25">
        <v>75</v>
      </c>
      <c r="S102" s="27">
        <v>18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7">
        <v>30</v>
      </c>
      <c r="AA102" s="25">
        <v>39</v>
      </c>
      <c r="AB102" s="24">
        <f>Tableau3[[#This Row],[Territoire EP]]+AA102</f>
        <v>69</v>
      </c>
      <c r="AC102" s="62">
        <v>812</v>
      </c>
      <c r="AD102" s="62">
        <v>730</v>
      </c>
      <c r="AE102" s="62">
        <f>Tableau3[[#This Row],[DGH TOTALE]]-AD102</f>
        <v>82</v>
      </c>
      <c r="AF102" s="63">
        <f>Tableau3[[#This Row],[Heures supp.]]/Tableau3[[#This Row],[DGH TOTALE]]*100</f>
        <v>10.098522167487685</v>
      </c>
      <c r="AG102" s="64">
        <v>11</v>
      </c>
      <c r="AI102" s="60">
        <f>Tableau3[[#This Row],[Dotation structurelle 2022]]-Tableau3[[#This Row],[Dont Marge d''autonomie (3h/ div)]]</f>
        <v>650</v>
      </c>
      <c r="AJ10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18</v>
      </c>
    </row>
    <row r="103" spans="1:36" ht="18" x14ac:dyDescent="0.2">
      <c r="A103" s="28" t="s">
        <v>298</v>
      </c>
      <c r="B103" s="57">
        <v>80.599999999999994</v>
      </c>
      <c r="C103" s="29" t="s">
        <v>299</v>
      </c>
      <c r="D103" s="30" t="s">
        <v>295</v>
      </c>
      <c r="E103" s="23">
        <v>409</v>
      </c>
      <c r="F103" s="24">
        <v>398</v>
      </c>
      <c r="G103" s="25">
        <v>96</v>
      </c>
      <c r="H103" s="20">
        <v>24</v>
      </c>
      <c r="I103" s="25">
        <v>77</v>
      </c>
      <c r="J103" s="20">
        <v>25.666666666666668</v>
      </c>
      <c r="K103" s="25">
        <v>102</v>
      </c>
      <c r="L103" s="20">
        <v>25.5</v>
      </c>
      <c r="M103" s="25">
        <v>123</v>
      </c>
      <c r="N103" s="20">
        <v>24.6</v>
      </c>
      <c r="O103" s="25">
        <v>0</v>
      </c>
      <c r="P103" s="31">
        <v>-1</v>
      </c>
      <c r="Q103" s="25">
        <v>464</v>
      </c>
      <c r="R103" s="25">
        <v>48</v>
      </c>
      <c r="S103" s="27">
        <v>18</v>
      </c>
      <c r="T103" s="25">
        <v>0</v>
      </c>
      <c r="U103" s="25">
        <v>21</v>
      </c>
      <c r="V103" s="25">
        <v>9</v>
      </c>
      <c r="W103" s="25">
        <v>0</v>
      </c>
      <c r="X103" s="25">
        <v>9</v>
      </c>
      <c r="Y103" s="25">
        <v>52</v>
      </c>
      <c r="Z103" s="27">
        <v>50</v>
      </c>
      <c r="AA103" s="25">
        <v>23</v>
      </c>
      <c r="AB103" s="24">
        <f>Tableau3[[#This Row],[Territoire EP]]+AA103</f>
        <v>73</v>
      </c>
      <c r="AC103" s="62">
        <v>646</v>
      </c>
      <c r="AD103" s="62">
        <v>597</v>
      </c>
      <c r="AE103" s="62">
        <f>Tableau3[[#This Row],[DGH TOTALE]]-AD103</f>
        <v>49</v>
      </c>
      <c r="AF103" s="63">
        <f>Tableau3[[#This Row],[Heures supp.]]/Tableau3[[#This Row],[DGH TOTALE]]*100</f>
        <v>7.5851393188854495</v>
      </c>
      <c r="AG103" s="64">
        <v>10</v>
      </c>
      <c r="AI103" s="60">
        <f>Tableau3[[#This Row],[Dotation structurelle 2022]]-Tableau3[[#This Row],[Dont Marge d''autonomie (3h/ div)]]</f>
        <v>416</v>
      </c>
      <c r="AJ10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109</v>
      </c>
    </row>
    <row r="104" spans="1:36" ht="18" x14ac:dyDescent="0.2">
      <c r="A104" s="28" t="s">
        <v>300</v>
      </c>
      <c r="B104" s="57">
        <v>123.3</v>
      </c>
      <c r="C104" s="29" t="s">
        <v>301</v>
      </c>
      <c r="D104" s="30" t="s">
        <v>302</v>
      </c>
      <c r="E104" s="23">
        <v>714</v>
      </c>
      <c r="F104" s="24">
        <v>736</v>
      </c>
      <c r="G104" s="25">
        <v>191</v>
      </c>
      <c r="H104" s="20">
        <v>27.285714285714285</v>
      </c>
      <c r="I104" s="25">
        <v>198</v>
      </c>
      <c r="J104" s="20">
        <v>28.285714285714285</v>
      </c>
      <c r="K104" s="25">
        <v>186</v>
      </c>
      <c r="L104" s="20">
        <v>26.571428571428573</v>
      </c>
      <c r="M104" s="25">
        <v>161</v>
      </c>
      <c r="N104" s="20">
        <v>26.833333333333332</v>
      </c>
      <c r="O104" s="25">
        <v>0</v>
      </c>
      <c r="P104" s="31">
        <v>2</v>
      </c>
      <c r="Q104" s="25">
        <v>783</v>
      </c>
      <c r="R104" s="25">
        <v>81</v>
      </c>
      <c r="S104" s="27">
        <v>16</v>
      </c>
      <c r="T104" s="25">
        <v>0</v>
      </c>
      <c r="U104" s="25">
        <v>21</v>
      </c>
      <c r="V104" s="25">
        <v>0</v>
      </c>
      <c r="W104" s="25">
        <v>0</v>
      </c>
      <c r="X104" s="25">
        <v>0</v>
      </c>
      <c r="Y104" s="25">
        <v>0</v>
      </c>
      <c r="Z104" s="27">
        <v>0</v>
      </c>
      <c r="AA104" s="25">
        <v>19</v>
      </c>
      <c r="AB104" s="24">
        <f>Tableau3[[#This Row],[Territoire EP]]+AA104</f>
        <v>19</v>
      </c>
      <c r="AC104" s="62">
        <v>839</v>
      </c>
      <c r="AD104" s="62">
        <v>776</v>
      </c>
      <c r="AE104" s="62">
        <f>Tableau3[[#This Row],[DGH TOTALE]]-AD104</f>
        <v>63</v>
      </c>
      <c r="AF104" s="63">
        <f>Tableau3[[#This Row],[Heures supp.]]/Tableau3[[#This Row],[DGH TOTALE]]*100</f>
        <v>7.5089392133492252</v>
      </c>
      <c r="AG104" s="64">
        <v>12.5</v>
      </c>
      <c r="AI104" s="60">
        <f>Tableau3[[#This Row],[Dotation structurelle 2022]]-Tableau3[[#This Row],[Dont Marge d''autonomie (3h/ div)]]</f>
        <v>702</v>
      </c>
      <c r="AJ10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105" spans="1:36" ht="18" x14ac:dyDescent="0.2">
      <c r="A105" s="28" t="s">
        <v>303</v>
      </c>
      <c r="B105" s="57">
        <v>125.9</v>
      </c>
      <c r="C105" s="29" t="s">
        <v>304</v>
      </c>
      <c r="D105" s="30" t="s">
        <v>305</v>
      </c>
      <c r="E105" s="23">
        <v>528</v>
      </c>
      <c r="F105" s="24">
        <v>522</v>
      </c>
      <c r="G105" s="25">
        <v>150</v>
      </c>
      <c r="H105" s="20">
        <v>30</v>
      </c>
      <c r="I105" s="25">
        <v>130</v>
      </c>
      <c r="J105" s="20">
        <v>26</v>
      </c>
      <c r="K105" s="25">
        <v>118</v>
      </c>
      <c r="L105" s="20">
        <v>29.5</v>
      </c>
      <c r="M105" s="25">
        <v>124</v>
      </c>
      <c r="N105" s="20">
        <v>24.8</v>
      </c>
      <c r="O105" s="25">
        <v>0</v>
      </c>
      <c r="P105" s="31">
        <v>0</v>
      </c>
      <c r="Q105" s="25">
        <v>551</v>
      </c>
      <c r="R105" s="25">
        <v>57</v>
      </c>
      <c r="S105" s="27">
        <v>16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7">
        <v>0</v>
      </c>
      <c r="AA105" s="25">
        <v>12</v>
      </c>
      <c r="AB105" s="24">
        <f>Tableau3[[#This Row],[Territoire EP]]+AA105</f>
        <v>12</v>
      </c>
      <c r="AC105" s="62">
        <v>579</v>
      </c>
      <c r="AD105" s="62">
        <v>537</v>
      </c>
      <c r="AE105" s="62">
        <f>Tableau3[[#This Row],[DGH TOTALE]]-AD105</f>
        <v>42</v>
      </c>
      <c r="AF105" s="63">
        <f>Tableau3[[#This Row],[Heures supp.]]/Tableau3[[#This Row],[DGH TOTALE]]*100</f>
        <v>7.2538860103626934</v>
      </c>
      <c r="AG105" s="64">
        <v>10</v>
      </c>
      <c r="AI105" s="60">
        <f>Tableau3[[#This Row],[Dotation structurelle 2022]]-Tableau3[[#This Row],[Dont Marge d''autonomie (3h/ div)]]</f>
        <v>494</v>
      </c>
      <c r="AJ10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106" spans="1:36" ht="18" x14ac:dyDescent="0.2">
      <c r="A106" s="28" t="s">
        <v>306</v>
      </c>
      <c r="B106" s="57">
        <v>123.5</v>
      </c>
      <c r="C106" s="29" t="s">
        <v>307</v>
      </c>
      <c r="D106" s="30" t="s">
        <v>305</v>
      </c>
      <c r="E106" s="23">
        <v>589</v>
      </c>
      <c r="F106" s="24">
        <v>594</v>
      </c>
      <c r="G106" s="25">
        <v>146</v>
      </c>
      <c r="H106" s="20">
        <v>29.2</v>
      </c>
      <c r="I106" s="25">
        <v>149</v>
      </c>
      <c r="J106" s="20">
        <v>29.8</v>
      </c>
      <c r="K106" s="25">
        <v>163</v>
      </c>
      <c r="L106" s="20">
        <v>27.166666666666668</v>
      </c>
      <c r="M106" s="25">
        <v>136</v>
      </c>
      <c r="N106" s="20">
        <v>27.2</v>
      </c>
      <c r="O106" s="25">
        <v>0</v>
      </c>
      <c r="P106" s="31">
        <v>0</v>
      </c>
      <c r="Q106" s="25">
        <v>609</v>
      </c>
      <c r="R106" s="25">
        <v>63</v>
      </c>
      <c r="S106" s="27">
        <v>16</v>
      </c>
      <c r="T106" s="25">
        <v>0</v>
      </c>
      <c r="U106" s="25">
        <v>21</v>
      </c>
      <c r="V106" s="25">
        <v>0</v>
      </c>
      <c r="W106" s="25">
        <v>0</v>
      </c>
      <c r="X106" s="25">
        <v>0</v>
      </c>
      <c r="Y106" s="25">
        <v>0</v>
      </c>
      <c r="Z106" s="27">
        <v>0</v>
      </c>
      <c r="AA106" s="25">
        <v>15</v>
      </c>
      <c r="AB106" s="24">
        <f>Tableau3[[#This Row],[Territoire EP]]+AA106</f>
        <v>15</v>
      </c>
      <c r="AC106" s="62">
        <v>661</v>
      </c>
      <c r="AD106" s="62">
        <v>611</v>
      </c>
      <c r="AE106" s="62">
        <f>Tableau3[[#This Row],[DGH TOTALE]]-AD106</f>
        <v>50</v>
      </c>
      <c r="AF106" s="63">
        <f>Tableau3[[#This Row],[Heures supp.]]/Tableau3[[#This Row],[DGH TOTALE]]*100</f>
        <v>7.5642965204236008</v>
      </c>
      <c r="AG106" s="64">
        <v>11</v>
      </c>
      <c r="AI106" s="60">
        <f>Tableau3[[#This Row],[Dotation structurelle 2022]]-Tableau3[[#This Row],[Dont Marge d''autonomie (3h/ div)]]</f>
        <v>546</v>
      </c>
      <c r="AJ10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37</v>
      </c>
    </row>
    <row r="107" spans="1:36" ht="18" x14ac:dyDescent="0.2">
      <c r="A107" s="28" t="s">
        <v>308</v>
      </c>
      <c r="B107" s="57">
        <v>108.1</v>
      </c>
      <c r="C107" s="29" t="s">
        <v>309</v>
      </c>
      <c r="D107" s="30" t="s">
        <v>310</v>
      </c>
      <c r="E107" s="23">
        <v>631</v>
      </c>
      <c r="F107" s="24">
        <v>589</v>
      </c>
      <c r="G107" s="25">
        <v>123</v>
      </c>
      <c r="H107" s="20">
        <v>24.6</v>
      </c>
      <c r="I107" s="25">
        <v>173</v>
      </c>
      <c r="J107" s="20">
        <v>28.833333333333332</v>
      </c>
      <c r="K107" s="25">
        <v>163</v>
      </c>
      <c r="L107" s="20">
        <v>27.166666666666668</v>
      </c>
      <c r="M107" s="25">
        <v>130</v>
      </c>
      <c r="N107" s="20">
        <v>26</v>
      </c>
      <c r="O107" s="25">
        <v>0</v>
      </c>
      <c r="P107" s="31">
        <v>-1</v>
      </c>
      <c r="Q107" s="25">
        <v>638</v>
      </c>
      <c r="R107" s="25">
        <v>66</v>
      </c>
      <c r="S107" s="27">
        <v>19</v>
      </c>
      <c r="T107" s="25">
        <v>0</v>
      </c>
      <c r="U107" s="25">
        <v>21</v>
      </c>
      <c r="V107" s="25">
        <v>0</v>
      </c>
      <c r="W107" s="25">
        <v>0</v>
      </c>
      <c r="X107" s="25">
        <v>0</v>
      </c>
      <c r="Y107" s="25">
        <v>0</v>
      </c>
      <c r="Z107" s="27">
        <v>0</v>
      </c>
      <c r="AA107" s="25">
        <v>22</v>
      </c>
      <c r="AB107" s="24">
        <f>Tableau3[[#This Row],[Territoire EP]]+AA107</f>
        <v>22</v>
      </c>
      <c r="AC107" s="62">
        <v>700</v>
      </c>
      <c r="AD107" s="62">
        <v>645</v>
      </c>
      <c r="AE107" s="62">
        <f>Tableau3[[#This Row],[DGH TOTALE]]-AD107</f>
        <v>55</v>
      </c>
      <c r="AF107" s="63">
        <f>Tableau3[[#This Row],[Heures supp.]]/Tableau3[[#This Row],[DGH TOTALE]]*100</f>
        <v>7.8571428571428568</v>
      </c>
      <c r="AG107" s="64">
        <v>11.5</v>
      </c>
      <c r="AI107" s="60">
        <f>Tableau3[[#This Row],[Dotation structurelle 2022]]-Tableau3[[#This Row],[Dont Marge d''autonomie (3h/ div)]]</f>
        <v>572</v>
      </c>
      <c r="AJ10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40</v>
      </c>
    </row>
    <row r="108" spans="1:36" ht="18" x14ac:dyDescent="0.2">
      <c r="A108" s="28" t="s">
        <v>311</v>
      </c>
      <c r="B108" s="57">
        <v>116.4</v>
      </c>
      <c r="C108" s="29" t="s">
        <v>312</v>
      </c>
      <c r="D108" s="30" t="s">
        <v>313</v>
      </c>
      <c r="E108" s="23">
        <v>413</v>
      </c>
      <c r="F108" s="24">
        <v>419</v>
      </c>
      <c r="G108" s="25">
        <v>106</v>
      </c>
      <c r="H108" s="20">
        <v>26.5</v>
      </c>
      <c r="I108" s="25">
        <v>101</v>
      </c>
      <c r="J108" s="20">
        <v>25.25</v>
      </c>
      <c r="K108" s="25">
        <v>105</v>
      </c>
      <c r="L108" s="20">
        <v>26.25</v>
      </c>
      <c r="M108" s="25">
        <v>107</v>
      </c>
      <c r="N108" s="20">
        <v>26.75</v>
      </c>
      <c r="O108" s="25">
        <v>0</v>
      </c>
      <c r="P108" s="31">
        <v>0</v>
      </c>
      <c r="Q108" s="25">
        <v>464</v>
      </c>
      <c r="R108" s="25">
        <v>48</v>
      </c>
      <c r="S108" s="27">
        <v>11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7">
        <v>0</v>
      </c>
      <c r="AA108" s="25">
        <v>13</v>
      </c>
      <c r="AB108" s="24">
        <f>Tableau3[[#This Row],[Territoire EP]]+AA108</f>
        <v>13</v>
      </c>
      <c r="AC108" s="62">
        <v>488</v>
      </c>
      <c r="AD108" s="62">
        <v>442</v>
      </c>
      <c r="AE108" s="62">
        <f>Tableau3[[#This Row],[DGH TOTALE]]-AD108</f>
        <v>46</v>
      </c>
      <c r="AF108" s="63">
        <f>Tableau3[[#This Row],[Heures supp.]]/Tableau3[[#This Row],[DGH TOTALE]]*100</f>
        <v>9.4262295081967213</v>
      </c>
      <c r="AG108" s="64">
        <v>7.5</v>
      </c>
      <c r="AI108" s="60">
        <f>Tableau3[[#This Row],[Dotation structurelle 2022]]-Tableau3[[#This Row],[Dont Marge d''autonomie (3h/ div)]]</f>
        <v>416</v>
      </c>
      <c r="AJ108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109" spans="1:36" ht="18" x14ac:dyDescent="0.2">
      <c r="A109" s="28" t="s">
        <v>314</v>
      </c>
      <c r="B109" s="57">
        <v>105.1</v>
      </c>
      <c r="C109" s="29" t="s">
        <v>315</v>
      </c>
      <c r="D109" s="30" t="s">
        <v>316</v>
      </c>
      <c r="E109" s="23">
        <v>331</v>
      </c>
      <c r="F109" s="24">
        <v>333</v>
      </c>
      <c r="G109" s="25">
        <v>65</v>
      </c>
      <c r="H109" s="20">
        <v>21.666666666666668</v>
      </c>
      <c r="I109" s="25">
        <v>80</v>
      </c>
      <c r="J109" s="20">
        <v>26.666666666666668</v>
      </c>
      <c r="K109" s="25">
        <v>89</v>
      </c>
      <c r="L109" s="20">
        <v>29.666666666666668</v>
      </c>
      <c r="M109" s="25">
        <v>99</v>
      </c>
      <c r="N109" s="20">
        <v>24.75</v>
      </c>
      <c r="O109" s="25">
        <v>0</v>
      </c>
      <c r="P109" s="31">
        <v>1</v>
      </c>
      <c r="Q109" s="25">
        <v>377</v>
      </c>
      <c r="R109" s="25">
        <v>39</v>
      </c>
      <c r="S109" s="27">
        <v>8</v>
      </c>
      <c r="T109" s="25">
        <v>0</v>
      </c>
      <c r="U109" s="25">
        <v>21</v>
      </c>
      <c r="V109" s="25">
        <v>18</v>
      </c>
      <c r="W109" s="25">
        <v>0</v>
      </c>
      <c r="X109" s="25">
        <v>0</v>
      </c>
      <c r="Y109" s="25">
        <v>0</v>
      </c>
      <c r="Z109" s="27">
        <v>0</v>
      </c>
      <c r="AA109" s="25">
        <v>13</v>
      </c>
      <c r="AB109" s="24">
        <f>Tableau3[[#This Row],[Territoire EP]]+AA109</f>
        <v>13</v>
      </c>
      <c r="AC109" s="62">
        <v>437</v>
      </c>
      <c r="AD109" s="62">
        <v>411</v>
      </c>
      <c r="AE109" s="62">
        <f>Tableau3[[#This Row],[DGH TOTALE]]-AD109</f>
        <v>26</v>
      </c>
      <c r="AF109" s="63">
        <f>Tableau3[[#This Row],[Heures supp.]]/Tableau3[[#This Row],[DGH TOTALE]]*100</f>
        <v>5.9496567505720828</v>
      </c>
      <c r="AG109" s="64">
        <v>7</v>
      </c>
      <c r="AI109" s="60">
        <f>Tableau3[[#This Row],[Dotation structurelle 2022]]-Tableau3[[#This Row],[Dont Marge d''autonomie (3h/ div)]]</f>
        <v>338</v>
      </c>
      <c r="AJ109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47</v>
      </c>
    </row>
    <row r="110" spans="1:36" ht="18" x14ac:dyDescent="0.2">
      <c r="A110" s="28" t="s">
        <v>317</v>
      </c>
      <c r="B110" s="57">
        <v>142.69999999999999</v>
      </c>
      <c r="C110" s="29" t="s">
        <v>318</v>
      </c>
      <c r="D110" s="30" t="s">
        <v>316</v>
      </c>
      <c r="E110" s="23">
        <v>614</v>
      </c>
      <c r="F110" s="24">
        <v>584</v>
      </c>
      <c r="G110" s="25">
        <v>112</v>
      </c>
      <c r="H110" s="20">
        <v>28</v>
      </c>
      <c r="I110" s="25">
        <v>154</v>
      </c>
      <c r="J110" s="20">
        <v>25.666666666666668</v>
      </c>
      <c r="K110" s="25">
        <v>168</v>
      </c>
      <c r="L110" s="20">
        <v>28</v>
      </c>
      <c r="M110" s="25">
        <v>150</v>
      </c>
      <c r="N110" s="20">
        <v>30</v>
      </c>
      <c r="O110" s="25">
        <v>0</v>
      </c>
      <c r="P110" s="31">
        <v>0</v>
      </c>
      <c r="Q110" s="25">
        <v>609</v>
      </c>
      <c r="R110" s="25">
        <v>63</v>
      </c>
      <c r="S110" s="27">
        <v>16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7">
        <v>0</v>
      </c>
      <c r="AA110" s="25">
        <v>6</v>
      </c>
      <c r="AB110" s="24">
        <f>Tableau3[[#This Row],[Territoire EP]]+AA110</f>
        <v>6</v>
      </c>
      <c r="AC110" s="62">
        <v>631</v>
      </c>
      <c r="AD110" s="62">
        <v>567</v>
      </c>
      <c r="AE110" s="62">
        <f>Tableau3[[#This Row],[DGH TOTALE]]-AD110</f>
        <v>64</v>
      </c>
      <c r="AF110" s="63">
        <f>Tableau3[[#This Row],[Heures supp.]]/Tableau3[[#This Row],[DGH TOTALE]]*100</f>
        <v>10.142630744849445</v>
      </c>
      <c r="AG110" s="64">
        <v>10</v>
      </c>
      <c r="AI110" s="60">
        <f>Tableau3[[#This Row],[Dotation structurelle 2022]]-Tableau3[[#This Row],[Dont Marge d''autonomie (3h/ div)]]</f>
        <v>546</v>
      </c>
      <c r="AJ110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111" spans="1:36" ht="18" x14ac:dyDescent="0.2">
      <c r="A111" s="28" t="s">
        <v>319</v>
      </c>
      <c r="B111" s="57">
        <v>128.30000000000001</v>
      </c>
      <c r="C111" s="29" t="s">
        <v>320</v>
      </c>
      <c r="D111" s="30" t="s">
        <v>316</v>
      </c>
      <c r="E111" s="23">
        <v>880</v>
      </c>
      <c r="F111" s="24">
        <v>867</v>
      </c>
      <c r="G111" s="25">
        <v>215</v>
      </c>
      <c r="H111" s="20">
        <v>26.875</v>
      </c>
      <c r="I111" s="25">
        <v>212</v>
      </c>
      <c r="J111" s="20">
        <v>26.5</v>
      </c>
      <c r="K111" s="25">
        <v>220</v>
      </c>
      <c r="L111" s="20">
        <v>27.5</v>
      </c>
      <c r="M111" s="25">
        <v>220</v>
      </c>
      <c r="N111" s="20">
        <v>27.5</v>
      </c>
      <c r="O111" s="25">
        <v>0</v>
      </c>
      <c r="P111" s="31">
        <v>0</v>
      </c>
      <c r="Q111" s="25">
        <v>928</v>
      </c>
      <c r="R111" s="25">
        <v>96</v>
      </c>
      <c r="S111" s="27">
        <v>23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7">
        <v>0</v>
      </c>
      <c r="AA111" s="25">
        <v>19</v>
      </c>
      <c r="AB111" s="24">
        <f>Tableau3[[#This Row],[Territoire EP]]+AA111</f>
        <v>19</v>
      </c>
      <c r="AC111" s="62">
        <v>970</v>
      </c>
      <c r="AD111" s="62">
        <v>911</v>
      </c>
      <c r="AE111" s="62">
        <f>Tableau3[[#This Row],[DGH TOTALE]]-AD111</f>
        <v>59</v>
      </c>
      <c r="AF111" s="63">
        <f>Tableau3[[#This Row],[Heures supp.]]/Tableau3[[#This Row],[DGH TOTALE]]*100</f>
        <v>6.0824742268041234</v>
      </c>
      <c r="AG111" s="64">
        <v>16.5</v>
      </c>
      <c r="AI111" s="60">
        <f>Tableau3[[#This Row],[Dotation structurelle 2022]]-Tableau3[[#This Row],[Dont Marge d''autonomie (3h/ div)]]</f>
        <v>832</v>
      </c>
      <c r="AJ111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23</v>
      </c>
    </row>
    <row r="112" spans="1:36" ht="18" x14ac:dyDescent="0.2">
      <c r="A112" s="68" t="s">
        <v>321</v>
      </c>
      <c r="B112" s="69">
        <v>139.19999999999999</v>
      </c>
      <c r="C112" s="70" t="s">
        <v>322</v>
      </c>
      <c r="D112" s="71" t="s">
        <v>316</v>
      </c>
      <c r="E112" s="72">
        <v>543</v>
      </c>
      <c r="F112" s="73">
        <v>535</v>
      </c>
      <c r="G112" s="74">
        <v>142</v>
      </c>
      <c r="H112" s="75">
        <v>28.4</v>
      </c>
      <c r="I112" s="74">
        <v>116</v>
      </c>
      <c r="J112" s="75">
        <v>29</v>
      </c>
      <c r="K112" s="74">
        <v>145</v>
      </c>
      <c r="L112" s="75">
        <v>29</v>
      </c>
      <c r="M112" s="74">
        <v>132</v>
      </c>
      <c r="N112" s="75">
        <v>26.4</v>
      </c>
      <c r="O112" s="74">
        <v>0</v>
      </c>
      <c r="P112" s="76">
        <v>-2</v>
      </c>
      <c r="Q112" s="74">
        <v>551</v>
      </c>
      <c r="R112" s="74">
        <v>57</v>
      </c>
      <c r="S112" s="77">
        <v>16</v>
      </c>
      <c r="T112" s="77">
        <v>0</v>
      </c>
      <c r="U112" s="74">
        <v>0</v>
      </c>
      <c r="V112" s="74">
        <v>0</v>
      </c>
      <c r="W112" s="74">
        <v>0</v>
      </c>
      <c r="X112" s="74">
        <v>0</v>
      </c>
      <c r="Y112" s="74">
        <v>0</v>
      </c>
      <c r="Z112" s="77">
        <v>0</v>
      </c>
      <c r="AA112" s="74">
        <v>7</v>
      </c>
      <c r="AB112" s="73">
        <f>Tableau3[[#This Row],[Territoire EP]]+AA112</f>
        <v>7</v>
      </c>
      <c r="AC112" s="81">
        <v>589</v>
      </c>
      <c r="AD112" s="78">
        <v>549</v>
      </c>
      <c r="AE112" s="78">
        <f>Tableau3[[#This Row],[DGH TOTALE]]-AD112</f>
        <v>40</v>
      </c>
      <c r="AF112" s="82">
        <f>Tableau3[[#This Row],[Heures supp.]]/Tableau3[[#This Row],[DGH TOTALE]]*100</f>
        <v>6.7911714770797964</v>
      </c>
      <c r="AG112" s="75">
        <v>11</v>
      </c>
      <c r="AI112" s="60">
        <f>Tableau3[[#This Row],[Dotation structurelle 2022]]-Tableau3[[#This Row],[Dont Marge d''autonomie (3h/ div)]]</f>
        <v>494</v>
      </c>
      <c r="AJ112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113" spans="1:36" ht="18" x14ac:dyDescent="0.2">
      <c r="A113" s="68" t="s">
        <v>323</v>
      </c>
      <c r="B113" s="69">
        <v>119.1</v>
      </c>
      <c r="C113" s="70" t="s">
        <v>324</v>
      </c>
      <c r="D113" s="71" t="s">
        <v>316</v>
      </c>
      <c r="E113" s="72">
        <v>457</v>
      </c>
      <c r="F113" s="73">
        <v>446</v>
      </c>
      <c r="G113" s="74">
        <v>120</v>
      </c>
      <c r="H113" s="75">
        <v>30</v>
      </c>
      <c r="I113" s="74">
        <v>110</v>
      </c>
      <c r="J113" s="75">
        <v>27.5</v>
      </c>
      <c r="K113" s="74">
        <v>106</v>
      </c>
      <c r="L113" s="75">
        <v>26.5</v>
      </c>
      <c r="M113" s="74">
        <v>110</v>
      </c>
      <c r="N113" s="75">
        <v>27.5</v>
      </c>
      <c r="O113" s="74">
        <v>0</v>
      </c>
      <c r="P113" s="76">
        <v>-1</v>
      </c>
      <c r="Q113" s="74">
        <v>464</v>
      </c>
      <c r="R113" s="74">
        <v>48</v>
      </c>
      <c r="S113" s="77">
        <v>11</v>
      </c>
      <c r="T113" s="74">
        <v>0</v>
      </c>
      <c r="U113" s="74">
        <v>21</v>
      </c>
      <c r="V113" s="74">
        <v>0</v>
      </c>
      <c r="W113" s="74">
        <v>0</v>
      </c>
      <c r="X113" s="74">
        <v>0</v>
      </c>
      <c r="Y113" s="74">
        <v>0</v>
      </c>
      <c r="Z113" s="77">
        <v>0</v>
      </c>
      <c r="AA113" s="74">
        <v>13</v>
      </c>
      <c r="AB113" s="73">
        <f>Tableau3[[#This Row],[Territoire EP]]+AA113</f>
        <v>13</v>
      </c>
      <c r="AC113" s="78">
        <v>509</v>
      </c>
      <c r="AD113" s="78">
        <v>488</v>
      </c>
      <c r="AE113" s="78">
        <f>Tableau3[[#This Row],[DGH TOTALE]]-AD113</f>
        <v>21</v>
      </c>
      <c r="AF113" s="79">
        <f>Tableau3[[#This Row],[Heures supp.]]/Tableau3[[#This Row],[DGH TOTALE]]*100</f>
        <v>4.1257367387033401</v>
      </c>
      <c r="AG113" s="75">
        <v>8</v>
      </c>
      <c r="AI113" s="60">
        <f>Tableau3[[#This Row],[Dotation structurelle 2022]]-Tableau3[[#This Row],[Dont Marge d''autonomie (3h/ div)]]</f>
        <v>416</v>
      </c>
      <c r="AJ113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114" spans="1:36" ht="18" x14ac:dyDescent="0.2">
      <c r="A114" s="28" t="s">
        <v>325</v>
      </c>
      <c r="B114" s="57">
        <v>127.4</v>
      </c>
      <c r="C114" s="29" t="s">
        <v>326</v>
      </c>
      <c r="D114" s="30" t="s">
        <v>327</v>
      </c>
      <c r="E114" s="23">
        <v>700</v>
      </c>
      <c r="F114" s="24">
        <v>708</v>
      </c>
      <c r="G114" s="25">
        <v>178</v>
      </c>
      <c r="H114" s="20">
        <v>29.666666666666668</v>
      </c>
      <c r="I114" s="25">
        <v>170</v>
      </c>
      <c r="J114" s="20">
        <v>28.333333333333332</v>
      </c>
      <c r="K114" s="25">
        <v>193</v>
      </c>
      <c r="L114" s="20">
        <v>27.571428571428573</v>
      </c>
      <c r="M114" s="25">
        <v>167</v>
      </c>
      <c r="N114" s="20">
        <v>27.833333333333332</v>
      </c>
      <c r="O114" s="25">
        <v>0</v>
      </c>
      <c r="P114" s="31">
        <v>0</v>
      </c>
      <c r="Q114" s="25">
        <v>725</v>
      </c>
      <c r="R114" s="25">
        <v>75</v>
      </c>
      <c r="S114" s="27">
        <v>16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7">
        <v>0</v>
      </c>
      <c r="AA114" s="25">
        <v>16</v>
      </c>
      <c r="AB114" s="24">
        <f>Tableau3[[#This Row],[Territoire EP]]+AA114</f>
        <v>16</v>
      </c>
      <c r="AC114" s="62">
        <v>757</v>
      </c>
      <c r="AD114" s="62">
        <v>692</v>
      </c>
      <c r="AE114" s="62">
        <f>Tableau3[[#This Row],[DGH TOTALE]]-AD114</f>
        <v>65</v>
      </c>
      <c r="AF114" s="63">
        <f>Tableau3[[#This Row],[Heures supp.]]/Tableau3[[#This Row],[DGH TOTALE]]*100</f>
        <v>8.5865257595772793</v>
      </c>
      <c r="AG114" s="64">
        <v>10.5</v>
      </c>
      <c r="AI114" s="60">
        <f>Tableau3[[#This Row],[Dotation structurelle 2022]]-Tableau3[[#This Row],[Dont Marge d''autonomie (3h/ div)]]</f>
        <v>650</v>
      </c>
      <c r="AJ114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16</v>
      </c>
    </row>
    <row r="115" spans="1:36" ht="18" x14ac:dyDescent="0.2">
      <c r="A115" s="28" t="s">
        <v>328</v>
      </c>
      <c r="B115" s="57">
        <v>141.1</v>
      </c>
      <c r="C115" s="29" t="s">
        <v>282</v>
      </c>
      <c r="D115" s="30" t="s">
        <v>329</v>
      </c>
      <c r="E115" s="23">
        <v>645</v>
      </c>
      <c r="F115" s="24">
        <v>658</v>
      </c>
      <c r="G115" s="25">
        <v>148</v>
      </c>
      <c r="H115" s="20">
        <v>29.6</v>
      </c>
      <c r="I115" s="25">
        <v>167</v>
      </c>
      <c r="J115" s="20">
        <v>27.833333333333332</v>
      </c>
      <c r="K115" s="25">
        <v>172</v>
      </c>
      <c r="L115" s="20">
        <v>28.666666666666668</v>
      </c>
      <c r="M115" s="25">
        <v>171</v>
      </c>
      <c r="N115" s="20">
        <v>28.5</v>
      </c>
      <c r="O115" s="25">
        <v>0</v>
      </c>
      <c r="P115" s="31">
        <v>0</v>
      </c>
      <c r="Q115" s="25">
        <v>667</v>
      </c>
      <c r="R115" s="25">
        <v>69</v>
      </c>
      <c r="S115" s="27">
        <v>15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7">
        <v>0</v>
      </c>
      <c r="AA115" s="25">
        <v>8</v>
      </c>
      <c r="AB115" s="24">
        <f>Tableau3[[#This Row],[Territoire EP]]+AA115</f>
        <v>8</v>
      </c>
      <c r="AC115" s="62">
        <v>690</v>
      </c>
      <c r="AD115" s="62">
        <v>623</v>
      </c>
      <c r="AE115" s="62">
        <f>Tableau3[[#This Row],[DGH TOTALE]]-AD115</f>
        <v>67</v>
      </c>
      <c r="AF115" s="63">
        <f>Tableau3[[#This Row],[Heures supp.]]/Tableau3[[#This Row],[DGH TOTALE]]*100</f>
        <v>9.7101449275362324</v>
      </c>
      <c r="AG115" s="64">
        <v>11</v>
      </c>
      <c r="AI115" s="60">
        <f>Tableau3[[#This Row],[Dotation structurelle 2022]]-Tableau3[[#This Row],[Dont Marge d''autonomie (3h/ div)]]</f>
        <v>598</v>
      </c>
      <c r="AJ115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15</v>
      </c>
    </row>
    <row r="116" spans="1:36" ht="18" x14ac:dyDescent="0.2">
      <c r="A116" s="28" t="s">
        <v>330</v>
      </c>
      <c r="B116" s="57">
        <v>131.5</v>
      </c>
      <c r="C116" s="29" t="s">
        <v>331</v>
      </c>
      <c r="D116" s="30" t="s">
        <v>332</v>
      </c>
      <c r="E116" s="23">
        <v>427</v>
      </c>
      <c r="F116" s="24">
        <v>451</v>
      </c>
      <c r="G116" s="25">
        <v>112</v>
      </c>
      <c r="H116" s="20">
        <v>28</v>
      </c>
      <c r="I116" s="25">
        <v>111</v>
      </c>
      <c r="J116" s="20">
        <v>27.75</v>
      </c>
      <c r="K116" s="25">
        <v>113</v>
      </c>
      <c r="L116" s="20">
        <v>28.25</v>
      </c>
      <c r="M116" s="25">
        <v>115</v>
      </c>
      <c r="N116" s="20">
        <v>28.75</v>
      </c>
      <c r="O116" s="25">
        <v>0</v>
      </c>
      <c r="P116" s="32">
        <v>1</v>
      </c>
      <c r="Q116" s="25">
        <v>464</v>
      </c>
      <c r="R116" s="25">
        <v>48</v>
      </c>
      <c r="S116" s="27">
        <v>11</v>
      </c>
      <c r="T116" s="25">
        <v>0</v>
      </c>
      <c r="U116" s="25">
        <v>21</v>
      </c>
      <c r="V116" s="25">
        <v>0</v>
      </c>
      <c r="W116" s="25">
        <v>0</v>
      </c>
      <c r="X116" s="25">
        <v>0</v>
      </c>
      <c r="Y116" s="25">
        <v>0</v>
      </c>
      <c r="Z116" s="27">
        <v>0</v>
      </c>
      <c r="AA116" s="25">
        <v>9</v>
      </c>
      <c r="AB116" s="24">
        <f>Tableau3[[#This Row],[Territoire EP]]+AA116</f>
        <v>9</v>
      </c>
      <c r="AC116" s="62">
        <v>505</v>
      </c>
      <c r="AD116" s="62">
        <v>463</v>
      </c>
      <c r="AE116" s="62">
        <f>Tableau3[[#This Row],[DGH TOTALE]]-AD116</f>
        <v>42</v>
      </c>
      <c r="AF116" s="63">
        <f>Tableau3[[#This Row],[Heures supp.]]/Tableau3[[#This Row],[DGH TOTALE]]*100</f>
        <v>8.3168316831683171</v>
      </c>
      <c r="AG116" s="64">
        <v>8</v>
      </c>
      <c r="AI116" s="60">
        <f>Tableau3[[#This Row],[Dotation structurelle 2022]]-Tableau3[[#This Row],[Dont Marge d''autonomie (3h/ div)]]</f>
        <v>416</v>
      </c>
      <c r="AJ116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32</v>
      </c>
    </row>
    <row r="117" spans="1:36" ht="18.75" thickBot="1" x14ac:dyDescent="0.25">
      <c r="A117" s="33" t="s">
        <v>333</v>
      </c>
      <c r="B117" s="58">
        <v>145.69999999999999</v>
      </c>
      <c r="C117" s="35" t="s">
        <v>334</v>
      </c>
      <c r="D117" s="36" t="s">
        <v>332</v>
      </c>
      <c r="E117" s="23">
        <v>470</v>
      </c>
      <c r="F117" s="24">
        <v>454</v>
      </c>
      <c r="G117" s="37">
        <v>100</v>
      </c>
      <c r="H117" s="34">
        <v>25</v>
      </c>
      <c r="I117" s="37">
        <v>126</v>
      </c>
      <c r="J117" s="34">
        <v>25.2</v>
      </c>
      <c r="K117" s="37">
        <v>110</v>
      </c>
      <c r="L117" s="34">
        <v>27.5</v>
      </c>
      <c r="M117" s="37">
        <v>118</v>
      </c>
      <c r="N117" s="34">
        <v>29.5</v>
      </c>
      <c r="O117" s="37">
        <v>0</v>
      </c>
      <c r="P117" s="38">
        <v>0</v>
      </c>
      <c r="Q117" s="37">
        <v>493</v>
      </c>
      <c r="R117" s="37">
        <v>51</v>
      </c>
      <c r="S117" s="39">
        <v>11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9">
        <v>0</v>
      </c>
      <c r="AA117" s="37">
        <v>4</v>
      </c>
      <c r="AB117" s="40">
        <f>Tableau3[[#This Row],[Territoire EP]]+AA117</f>
        <v>4</v>
      </c>
      <c r="AC117" s="65">
        <v>508</v>
      </c>
      <c r="AD117" s="65">
        <v>456</v>
      </c>
      <c r="AE117" s="62">
        <f>Tableau3[[#This Row],[DGH TOTALE]]-AD117</f>
        <v>52</v>
      </c>
      <c r="AF117" s="66">
        <f>Tableau3[[#This Row],[Heures supp.]]/Tableau3[[#This Row],[DGH TOTALE]]*100</f>
        <v>10.236220472440944</v>
      </c>
      <c r="AG117" s="67">
        <v>7.5</v>
      </c>
      <c r="AI117" s="60">
        <f>Tableau3[[#This Row],[Dotation structurelle 2022]]-Tableau3[[#This Row],[Dont Marge d''autonomie (3h/ div)]]</f>
        <v>442</v>
      </c>
      <c r="AJ117" s="60">
        <f>Tableau3[[#This Row],[ Heures 
stat]]+Tableau3[[#This Row],[Sections inter.]]+Tableau3[[#This Row],[ULIS  ]]+Tableau3[[#This Row],[Dispositif relais  ]]+Tableau3[[#This Row],[UPE2A ]]+Tableau3[[#This Row],[ Moyens spécifiques (Hôpitaux, Cités éducatives, Internat de la réussite)]]+Tableau3[[#This Row],[ Pondération REP+  avec surcoût pour dispositif]]</f>
        <v>11</v>
      </c>
    </row>
    <row r="118" spans="1:36" ht="31.5" customHeight="1" thickBot="1" x14ac:dyDescent="0.25">
      <c r="A118" s="41" t="s">
        <v>335</v>
      </c>
      <c r="B118" s="42"/>
      <c r="C118" s="43"/>
      <c r="D118" s="44"/>
      <c r="E118" s="45">
        <f>SUM(E3:E117)</f>
        <v>66348</v>
      </c>
      <c r="F118" s="46">
        <f>SUM(F3:F117)</f>
        <v>66333</v>
      </c>
      <c r="G118" s="47">
        <f t="shared" ref="G118:O118" si="0">SUM(G3:G117)</f>
        <v>16515</v>
      </c>
      <c r="H118" s="42"/>
      <c r="I118" s="48">
        <f t="shared" si="0"/>
        <v>16795</v>
      </c>
      <c r="J118" s="42"/>
      <c r="K118" s="48">
        <f t="shared" si="0"/>
        <v>16653</v>
      </c>
      <c r="L118" s="42"/>
      <c r="M118" s="48">
        <f t="shared" si="0"/>
        <v>16246</v>
      </c>
      <c r="N118" s="42"/>
      <c r="O118" s="48">
        <f t="shared" si="0"/>
        <v>124</v>
      </c>
      <c r="P118" s="49">
        <f>SUM(P3:P117)</f>
        <v>3</v>
      </c>
      <c r="Q118" s="48">
        <f t="shared" ref="Q118:AD118" si="1">SUM(Q3:Q117)</f>
        <v>70274</v>
      </c>
      <c r="R118" s="48">
        <f t="shared" si="1"/>
        <v>7248</v>
      </c>
      <c r="S118" s="47">
        <f t="shared" si="1"/>
        <v>1798</v>
      </c>
      <c r="T118" s="48">
        <f t="shared" si="1"/>
        <v>111</v>
      </c>
      <c r="U118" s="48">
        <f t="shared" si="1"/>
        <v>1287</v>
      </c>
      <c r="V118" s="48">
        <f t="shared" si="1"/>
        <v>486</v>
      </c>
      <c r="W118" s="48">
        <f t="shared" si="1"/>
        <v>93</v>
      </c>
      <c r="X118" s="48">
        <f t="shared" si="1"/>
        <v>153</v>
      </c>
      <c r="Y118" s="50">
        <f t="shared" si="1"/>
        <v>401</v>
      </c>
      <c r="Z118" s="51">
        <f t="shared" si="1"/>
        <v>909</v>
      </c>
      <c r="AA118" s="50">
        <f t="shared" si="1"/>
        <v>2040</v>
      </c>
      <c r="AB118" s="52">
        <f t="shared" si="1"/>
        <v>2949</v>
      </c>
      <c r="AC118" s="51">
        <f t="shared" si="1"/>
        <v>77567</v>
      </c>
      <c r="AD118" s="50">
        <f t="shared" si="1"/>
        <v>71150</v>
      </c>
      <c r="AE118" s="50">
        <f>Tableau3[[#This Row],[DGH TOTALE]]-AD118</f>
        <v>6417</v>
      </c>
      <c r="AF118" s="53">
        <f>Tableau3[[#This Row],[Heures supp.]]/Tableau3[[#This Row],[DGH TOTALE]]*100</f>
        <v>8.2728479894800628</v>
      </c>
      <c r="AG118" s="54">
        <f>SUM(AG3:AG117)</f>
        <v>1189</v>
      </c>
      <c r="AI118" s="61">
        <f>SUM(AI3:AI117)</f>
        <v>63026</v>
      </c>
      <c r="AJ118" s="61">
        <f>SUM(AJ3:AJ117)</f>
        <v>4329</v>
      </c>
    </row>
    <row r="119" spans="1:36" ht="20.100000000000001" customHeight="1" x14ac:dyDescent="0.2"/>
    <row r="120" spans="1:36" ht="20.100000000000001" customHeight="1" x14ac:dyDescent="0.2">
      <c r="G120" s="55"/>
    </row>
    <row r="121" spans="1:36" ht="20.100000000000001" customHeight="1" x14ac:dyDescent="0.2">
      <c r="AC121" s="55"/>
    </row>
    <row r="122" spans="1:36" ht="20.100000000000001" customHeight="1" x14ac:dyDescent="0.2">
      <c r="G122" s="55"/>
      <c r="AD122" s="56"/>
      <c r="AI122" s="55"/>
    </row>
    <row r="123" spans="1:36" ht="20.100000000000001" customHeight="1" x14ac:dyDescent="0.2"/>
    <row r="124" spans="1:36" ht="20.100000000000001" customHeight="1" x14ac:dyDescent="0.2">
      <c r="AE124" s="56"/>
    </row>
    <row r="125" spans="1:36" ht="20.100000000000001" customHeight="1" x14ac:dyDescent="0.2">
      <c r="G125" s="55"/>
    </row>
    <row r="126" spans="1:36" ht="20.100000000000001" customHeight="1" x14ac:dyDescent="0.2">
      <c r="S126" s="56"/>
    </row>
    <row r="131" spans="29:29" x14ac:dyDescent="0.2">
      <c r="AC131" s="56"/>
    </row>
  </sheetData>
  <mergeCells count="4">
    <mergeCell ref="Q1:R1"/>
    <mergeCell ref="S1:Y1"/>
    <mergeCell ref="Z1:AB1"/>
    <mergeCell ref="AC1:AF1"/>
  </mergeCells>
  <conditionalFormatting sqref="P3:P4 P8:P11 P44 P52:P71 P14:P19 P90:P96 P85:P88 P113:P117 P46:P50 P98:P111 P77:P83 P38:P42 P34:P36 P73 P28:P32 P6 P75 P21:P2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{A49226F4-503F-45B2-83A0-98E7680ABCC8}</x14:id>
        </ext>
      </extLst>
    </cfRule>
  </conditionalFormatting>
  <conditionalFormatting sqref="P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{B014C984-0E24-4FB4-AF4E-905BC7B0C3DD}</x14:id>
        </ext>
      </extLst>
    </cfRule>
  </conditionalFormatting>
  <conditionalFormatting sqref="P43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{48BBFEC0-862D-422D-AFB8-647F16912866}</x14:id>
        </ext>
      </extLst>
    </cfRule>
  </conditionalFormatting>
  <conditionalFormatting sqref="P51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{DB2DA8CE-EA15-4CAF-8114-89B881F661D4}</x14:id>
        </ext>
      </extLst>
    </cfRule>
  </conditionalFormatting>
  <conditionalFormatting sqref="P1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{54E651C2-2577-45DD-9E20-9F24B198CD6B}</x14:id>
        </ext>
      </extLst>
    </cfRule>
  </conditionalFormatting>
  <conditionalFormatting sqref="P1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{4C5387CF-8259-447E-9BA9-5B3E7435B0AB}</x14:id>
        </ext>
      </extLst>
    </cfRule>
  </conditionalFormatting>
  <conditionalFormatting sqref="P8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{D68A68CA-94E1-4AAA-A532-A4B154C1141E}</x14:id>
        </ext>
      </extLst>
    </cfRule>
  </conditionalFormatting>
  <conditionalFormatting sqref="P8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{651D4A30-BF8B-499F-9F06-7F583F677879}</x14:id>
        </ext>
      </extLst>
    </cfRule>
  </conditionalFormatting>
  <conditionalFormatting sqref="P1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{FD8F8BE3-5869-4E70-9466-92E5AF2A9537}</x14:id>
        </ext>
      </extLst>
    </cfRule>
  </conditionalFormatting>
  <conditionalFormatting sqref="P4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{39011D4A-78F5-4449-93AC-67506920184A}</x14:id>
        </ext>
      </extLst>
    </cfRule>
  </conditionalFormatting>
  <conditionalFormatting sqref="P9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{89742A4D-1F9B-47E9-A131-8822FEA53598}</x14:id>
        </ext>
      </extLst>
    </cfRule>
  </conditionalFormatting>
  <conditionalFormatting sqref="P7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{73DE2C53-1E2D-455E-BDF4-DD43336CF1F9}</x14:id>
        </ext>
      </extLst>
    </cfRule>
  </conditionalFormatting>
  <conditionalFormatting sqref="P3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{DE014046-928F-441C-985A-823E4D4FCC0E}</x14:id>
        </ext>
      </extLst>
    </cfRule>
  </conditionalFormatting>
  <conditionalFormatting sqref="P3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{C7E2DD3D-C416-489B-BBEF-6C39200FF27E}</x14:id>
        </ext>
      </extLst>
    </cfRule>
  </conditionalFormatting>
  <conditionalFormatting sqref="P7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{B99FEAAE-D2B0-48CB-9467-57BD3EFC3FC4}</x14:id>
        </ext>
      </extLst>
    </cfRule>
  </conditionalFormatting>
  <conditionalFormatting sqref="P2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{AE9E516F-434D-4ECC-A338-384658626BAD}</x14:id>
        </ext>
      </extLst>
    </cfRule>
  </conditionalFormatting>
  <conditionalFormatting sqref="P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{DFF32390-44DF-40C2-A954-FDD8B16A6F23}</x14:id>
        </ext>
      </extLst>
    </cfRule>
  </conditionalFormatting>
  <conditionalFormatting sqref="P7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{6777BA15-2E83-4532-87AB-BC3D919D3D4D}</x14:id>
        </ext>
      </extLst>
    </cfRule>
  </conditionalFormatting>
  <conditionalFormatting sqref="P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{70E3A992-B6F7-4ADB-BD01-469B3499C2F1}</x14:id>
        </ext>
      </extLst>
    </cfRule>
  </conditionalFormatting>
  <printOptions horizontalCentered="1" verticalCentered="1"/>
  <pageMargins left="3.937007874015748E-2" right="3.937007874015748E-2" top="0.55118110236220474" bottom="0.55118110236220474" header="0.11811023622047245" footer="0.11811023622047245"/>
  <pageSetup paperSize="8" scale="53" orientation="landscape" r:id="rId1"/>
  <headerFooter>
    <oddHeader>&amp;LDSDEN78
DOS2&amp;C&amp;A&amp;R&amp;9&amp;N</oddHeader>
  </headerFooter>
  <colBreaks count="1" manualBreakCount="1">
    <brk id="28" min="1" max="117" man="1"/>
  </colBreaks>
  <ignoredErrors>
    <ignoredError sqref="K3:K83 P3:P83 S3:S118 AB3:AB118 P90:P118 K85:K117 P85:P88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9226F4-503F-45B2-83A0-98E7680ABC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P3:P4 P8:P11 P44 P52:P71 P14:P19 P90:P96 P85:P88 P113:P117 P46:P50 P98:P111 P77:P83 P38:P42 P34:P36 P73 P28:P32 P6 P75 P21:P26</xm:sqref>
        </x14:conditionalFormatting>
        <x14:conditionalFormatting xmlns:xm="http://schemas.microsoft.com/office/excel/2006/main">
          <x14:cfRule type="dataBar" id="{B014C984-0E24-4FB4-AF4E-905BC7B0C3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P7</xm:sqref>
        </x14:conditionalFormatting>
        <x14:conditionalFormatting xmlns:xm="http://schemas.microsoft.com/office/excel/2006/main">
          <x14:cfRule type="dataBar" id="{48BBFEC0-862D-422D-AFB8-647F169128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P43</xm:sqref>
        </x14:conditionalFormatting>
        <x14:conditionalFormatting xmlns:xm="http://schemas.microsoft.com/office/excel/2006/main">
          <x14:cfRule type="dataBar" id="{DB2DA8CE-EA15-4CAF-8114-89B881F661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P51</xm:sqref>
        </x14:conditionalFormatting>
        <x14:conditionalFormatting xmlns:xm="http://schemas.microsoft.com/office/excel/2006/main">
          <x14:cfRule type="dataBar" id="{54E651C2-2577-45DD-9E20-9F24B198CD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P12</xm:sqref>
        </x14:conditionalFormatting>
        <x14:conditionalFormatting xmlns:xm="http://schemas.microsoft.com/office/excel/2006/main">
          <x14:cfRule type="dataBar" id="{4C5387CF-8259-447E-9BA9-5B3E7435B0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P13</xm:sqref>
        </x14:conditionalFormatting>
        <x14:conditionalFormatting xmlns:xm="http://schemas.microsoft.com/office/excel/2006/main">
          <x14:cfRule type="dataBar" id="{D68A68CA-94E1-4AAA-A532-A4B154C114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P89</xm:sqref>
        </x14:conditionalFormatting>
        <x14:conditionalFormatting xmlns:xm="http://schemas.microsoft.com/office/excel/2006/main">
          <x14:cfRule type="dataBar" id="{651D4A30-BF8B-499F-9F06-7F583F6778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P84</xm:sqref>
        </x14:conditionalFormatting>
        <x14:conditionalFormatting xmlns:xm="http://schemas.microsoft.com/office/excel/2006/main">
          <x14:cfRule type="dataBar" id="{FD8F8BE3-5869-4E70-9466-92E5AF2A95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P112</xm:sqref>
        </x14:conditionalFormatting>
        <x14:conditionalFormatting xmlns:xm="http://schemas.microsoft.com/office/excel/2006/main">
          <x14:cfRule type="dataBar" id="{39011D4A-78F5-4449-93AC-6750692018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P45</xm:sqref>
        </x14:conditionalFormatting>
        <x14:conditionalFormatting xmlns:xm="http://schemas.microsoft.com/office/excel/2006/main">
          <x14:cfRule type="dataBar" id="{89742A4D-1F9B-47E9-A131-8822FEA535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P97</xm:sqref>
        </x14:conditionalFormatting>
        <x14:conditionalFormatting xmlns:xm="http://schemas.microsoft.com/office/excel/2006/main">
          <x14:cfRule type="dataBar" id="{73DE2C53-1E2D-455E-BDF4-DD43336CF1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P76</xm:sqref>
        </x14:conditionalFormatting>
        <x14:conditionalFormatting xmlns:xm="http://schemas.microsoft.com/office/excel/2006/main">
          <x14:cfRule type="dataBar" id="{DE014046-928F-441C-985A-823E4D4FCC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P37</xm:sqref>
        </x14:conditionalFormatting>
        <x14:conditionalFormatting xmlns:xm="http://schemas.microsoft.com/office/excel/2006/main">
          <x14:cfRule type="dataBar" id="{C7E2DD3D-C416-489B-BBEF-6C39200FF2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P33</xm:sqref>
        </x14:conditionalFormatting>
        <x14:conditionalFormatting xmlns:xm="http://schemas.microsoft.com/office/excel/2006/main">
          <x14:cfRule type="dataBar" id="{B99FEAAE-D2B0-48CB-9467-57BD3EFC3F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P72</xm:sqref>
        </x14:conditionalFormatting>
        <x14:conditionalFormatting xmlns:xm="http://schemas.microsoft.com/office/excel/2006/main">
          <x14:cfRule type="dataBar" id="{AE9E516F-434D-4ECC-A338-384658626B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P27</xm:sqref>
        </x14:conditionalFormatting>
        <x14:conditionalFormatting xmlns:xm="http://schemas.microsoft.com/office/excel/2006/main">
          <x14:cfRule type="dataBar" id="{DFF32390-44DF-40C2-A954-FDD8B16A6F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P5</xm:sqref>
        </x14:conditionalFormatting>
        <x14:conditionalFormatting xmlns:xm="http://schemas.microsoft.com/office/excel/2006/main">
          <x14:cfRule type="dataBar" id="{6777BA15-2E83-4532-87AB-BC3D919D3D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P74</xm:sqref>
        </x14:conditionalFormatting>
        <x14:conditionalFormatting xmlns:xm="http://schemas.microsoft.com/office/excel/2006/main">
          <x14:cfRule type="dataBar" id="{70E3A992-B6F7-4ADB-BD01-469B3499C2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DGH CLG 22 ACTUALISEE POUR CTSD</vt:lpstr>
      <vt:lpstr>'DGH CLG 22 ACTUALISEE POUR CTSD'!Impression_des_titres</vt:lpstr>
      <vt:lpstr>'DGH CLG 22 ACTUALISEE POUR CTSD'!Zone_d_impression</vt:lpstr>
    </vt:vector>
  </TitlesOfParts>
  <Company>ACADEMIE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Schiminski</dc:creator>
  <cp:lastModifiedBy>Carole Schiminski</cp:lastModifiedBy>
  <cp:lastPrinted>2022-01-20T14:59:42Z</cp:lastPrinted>
  <dcterms:created xsi:type="dcterms:W3CDTF">2022-01-11T07:43:57Z</dcterms:created>
  <dcterms:modified xsi:type="dcterms:W3CDTF">2022-01-20T15:00:57Z</dcterms:modified>
</cp:coreProperties>
</file>