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67a4fa342c66611/Snalc/Capa/"/>
    </mc:Choice>
  </mc:AlternateContent>
  <xr:revisionPtr revIDLastSave="0" documentId="8_{46B2576A-8E64-400D-B9ED-2DEC873D0D7A}" xr6:coauthVersionLast="47" xr6:coauthVersionMax="47" xr10:uidLastSave="{00000000-0000-0000-0000-000000000000}"/>
  <bookViews>
    <workbookView xWindow="22932" yWindow="-192" windowWidth="23256" windowHeight="12576" xr2:uid="{31DF0162-F4C1-4000-BEBB-11898F93C581}"/>
  </bookViews>
  <sheets>
    <sheet name="Données générales selon avis" sheetId="1" r:id="rId1"/>
    <sheet name="Données générales selon disc." sheetId="2" r:id="rId2"/>
    <sheet name="Données non-vus selon disc." sheetId="3" r:id="rId3"/>
    <sheet name="Données non vus selon motif" sheetId="4" r:id="rId4"/>
    <sheet name="Données TZR selon avis" sheetId="5" r:id="rId5"/>
    <sheet name="Données TZR selon disc." sheetId="6" r:id="rId6"/>
    <sheet name="Données TZR non-vus selon disc." sheetId="7" r:id="rId7"/>
    <sheet name="Données TZR non-vus selon motif" sheetId="8" r:id="rId8"/>
    <sheet name="Recours gracieux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8" l="1"/>
  <c r="D17" i="8"/>
  <c r="C17" i="8"/>
  <c r="B17" i="8"/>
  <c r="E7" i="8"/>
  <c r="D7" i="8"/>
  <c r="B7" i="8"/>
  <c r="E21" i="7"/>
  <c r="D21" i="7"/>
  <c r="C21" i="7"/>
  <c r="B21" i="7"/>
  <c r="E9" i="7"/>
  <c r="D9" i="7"/>
  <c r="C9" i="7"/>
  <c r="B9" i="7"/>
  <c r="D34" i="6" l="1"/>
  <c r="C34" i="6"/>
  <c r="B34" i="6"/>
  <c r="E34" i="6" s="1"/>
  <c r="E18" i="6"/>
  <c r="D18" i="6"/>
  <c r="C18" i="6"/>
  <c r="B18" i="6"/>
  <c r="O68" i="5"/>
  <c r="N68" i="5"/>
  <c r="M68" i="5"/>
  <c r="L68" i="5"/>
  <c r="N64" i="5"/>
  <c r="M64" i="5"/>
  <c r="L64" i="5"/>
  <c r="N60" i="5"/>
  <c r="M60" i="5"/>
  <c r="L60" i="5"/>
  <c r="O60" i="5" s="1"/>
  <c r="O56" i="5"/>
  <c r="N56" i="5"/>
  <c r="M56" i="5"/>
  <c r="L56" i="5"/>
  <c r="I56" i="5"/>
  <c r="I57" i="5" s="1"/>
  <c r="F56" i="5"/>
  <c r="C56" i="5"/>
  <c r="F57" i="5" s="1"/>
  <c r="N50" i="5"/>
  <c r="M50" i="5"/>
  <c r="L50" i="5"/>
  <c r="N46" i="5"/>
  <c r="M46" i="5"/>
  <c r="L46" i="5"/>
  <c r="O46" i="5" s="1"/>
  <c r="N42" i="5"/>
  <c r="M42" i="5"/>
  <c r="L42" i="5"/>
  <c r="O42" i="5" s="1"/>
  <c r="N38" i="5"/>
  <c r="M38" i="5"/>
  <c r="L38" i="5"/>
  <c r="O38" i="5" s="1"/>
  <c r="I38" i="5"/>
  <c r="I39" i="5" s="1"/>
  <c r="F38" i="5"/>
  <c r="F39" i="5" s="1"/>
  <c r="C38" i="5"/>
  <c r="N32" i="5"/>
  <c r="M32" i="5"/>
  <c r="L32" i="5"/>
  <c r="O32" i="5" s="1"/>
  <c r="N28" i="5"/>
  <c r="M28" i="5"/>
  <c r="L28" i="5"/>
  <c r="O28" i="5" s="1"/>
  <c r="N24" i="5"/>
  <c r="M24" i="5"/>
  <c r="L24" i="5"/>
  <c r="F21" i="5"/>
  <c r="N20" i="5"/>
  <c r="M20" i="5"/>
  <c r="L20" i="5"/>
  <c r="O20" i="5" s="1"/>
  <c r="I20" i="5"/>
  <c r="F20" i="5"/>
  <c r="C20" i="5"/>
  <c r="I21" i="5" s="1"/>
  <c r="C12" i="5"/>
  <c r="B12" i="5"/>
  <c r="D11" i="5"/>
  <c r="D10" i="5"/>
  <c r="D9" i="5"/>
  <c r="D8" i="5"/>
  <c r="O24" i="5" l="1"/>
  <c r="O64" i="5"/>
  <c r="D12" i="5"/>
  <c r="O50" i="5"/>
  <c r="E28" i="4"/>
  <c r="D28" i="4"/>
  <c r="C28" i="4"/>
  <c r="B28" i="4"/>
  <c r="E12" i="4"/>
  <c r="D12" i="4"/>
  <c r="C12" i="4"/>
  <c r="B12" i="4"/>
  <c r="E38" i="3"/>
  <c r="D38" i="3"/>
  <c r="C38" i="3"/>
  <c r="B38" i="3"/>
  <c r="D16" i="3"/>
  <c r="C16" i="3"/>
  <c r="B16" i="3"/>
  <c r="E16" i="3" s="1"/>
  <c r="D55" i="2" l="1"/>
  <c r="C55" i="2"/>
  <c r="B55" i="2"/>
  <c r="E55" i="2" s="1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D29" i="2"/>
  <c r="C29" i="2"/>
  <c r="B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L20" i="1"/>
  <c r="E29" i="2" l="1"/>
  <c r="N68" i="1"/>
  <c r="M68" i="1"/>
  <c r="L68" i="1"/>
  <c r="O68" i="1" s="1"/>
  <c r="N64" i="1"/>
  <c r="M64" i="1"/>
  <c r="L64" i="1"/>
  <c r="O64" i="1" s="1"/>
  <c r="N60" i="1"/>
  <c r="M60" i="1"/>
  <c r="L60" i="1"/>
  <c r="O60" i="1" s="1"/>
  <c r="O56" i="1"/>
  <c r="N56" i="1"/>
  <c r="M56" i="1"/>
  <c r="L56" i="1"/>
  <c r="I56" i="1"/>
  <c r="F56" i="1"/>
  <c r="C56" i="1"/>
  <c r="N50" i="1"/>
  <c r="M50" i="1"/>
  <c r="L50" i="1"/>
  <c r="O50" i="1" s="1"/>
  <c r="N46" i="1"/>
  <c r="M46" i="1"/>
  <c r="L46" i="1"/>
  <c r="O46" i="1" s="1"/>
  <c r="N42" i="1"/>
  <c r="M42" i="1"/>
  <c r="L42" i="1"/>
  <c r="O42" i="1" s="1"/>
  <c r="N38" i="1"/>
  <c r="M38" i="1"/>
  <c r="L38" i="1"/>
  <c r="O38" i="1" s="1"/>
  <c r="I38" i="1"/>
  <c r="I39" i="1" s="1"/>
  <c r="F38" i="1"/>
  <c r="C38" i="1"/>
  <c r="N32" i="1"/>
  <c r="M32" i="1"/>
  <c r="L32" i="1"/>
  <c r="N28" i="1"/>
  <c r="M28" i="1"/>
  <c r="L28" i="1"/>
  <c r="N24" i="1"/>
  <c r="M24" i="1"/>
  <c r="L24" i="1"/>
  <c r="O24" i="1" s="1"/>
  <c r="N20" i="1"/>
  <c r="M20" i="1"/>
  <c r="O20" i="1"/>
  <c r="I20" i="1"/>
  <c r="I21" i="1" s="1"/>
  <c r="F20" i="1"/>
  <c r="C20" i="1"/>
  <c r="C12" i="1"/>
  <c r="B12" i="1"/>
  <c r="D11" i="1"/>
  <c r="D10" i="1"/>
  <c r="D9" i="1"/>
  <c r="D8" i="1"/>
  <c r="D12" i="1" s="1"/>
  <c r="O28" i="1" l="1"/>
  <c r="F39" i="1"/>
  <c r="F57" i="1"/>
  <c r="I57" i="1"/>
  <c r="O32" i="1"/>
  <c r="F21" i="1"/>
</calcChain>
</file>

<file path=xl/sharedStrings.xml><?xml version="1.0" encoding="utf-8"?>
<sst xmlns="http://schemas.openxmlformats.org/spreadsheetml/2006/main" count="592" uniqueCount="119">
  <si>
    <t>Rendez-vous de carrière réalisés</t>
  </si>
  <si>
    <t>Avis</t>
  </si>
  <si>
    <t>Femmes</t>
  </si>
  <si>
    <t>Hommes</t>
  </si>
  <si>
    <t>Total</t>
  </si>
  <si>
    <t>Excellent</t>
  </si>
  <si>
    <t>Très Satisfaisant</t>
  </si>
  <si>
    <t>Satisfaisant</t>
  </si>
  <si>
    <t>A Consolider</t>
  </si>
  <si>
    <t>BILAN RENDEZ-VOUS DE CARRIERE 2020-2021 - professeurs certifiés</t>
  </si>
  <si>
    <t>6ème échelon</t>
  </si>
  <si>
    <t>Nombre d'éligibles</t>
  </si>
  <si>
    <t>RDV réalisés</t>
  </si>
  <si>
    <t>Non-vus</t>
  </si>
  <si>
    <t>TOTAL</t>
  </si>
  <si>
    <t>Avis Excellent</t>
  </si>
  <si>
    <t>% avis Excellent</t>
  </si>
  <si>
    <t>Avis Très Satisfaisant</t>
  </si>
  <si>
    <t>% Avis Très Satisfaisant</t>
  </si>
  <si>
    <t xml:space="preserve">Femmes </t>
  </si>
  <si>
    <t>Avis Satisfaisant</t>
  </si>
  <si>
    <t>% Avis Satisfaisant</t>
  </si>
  <si>
    <t>Avis A consolider</t>
  </si>
  <si>
    <t>% Avis A consolider</t>
  </si>
  <si>
    <t>8ème échelon</t>
  </si>
  <si>
    <t>9ème échelon</t>
  </si>
  <si>
    <t>% avis Très Satisfaisant</t>
  </si>
  <si>
    <t>par rapport au nombre d'éligibles</t>
  </si>
  <si>
    <t>HOMMES</t>
  </si>
  <si>
    <t>Disciplines</t>
  </si>
  <si>
    <t>Histoire-géographie</t>
  </si>
  <si>
    <t>Mathématiques</t>
  </si>
  <si>
    <t>Sciences physiques et chimiques</t>
  </si>
  <si>
    <t>Lettres modernes</t>
  </si>
  <si>
    <t xml:space="preserve">Anglais </t>
  </si>
  <si>
    <t>Technologie</t>
  </si>
  <si>
    <t>Sciences et vie de la terre</t>
  </si>
  <si>
    <t>Espagnol</t>
  </si>
  <si>
    <t>Education musicale</t>
  </si>
  <si>
    <t>Economie-gestion</t>
  </si>
  <si>
    <t>Sciences économiques et sociales</t>
  </si>
  <si>
    <t>Sciences industrielles de l'ingénieur</t>
  </si>
  <si>
    <t>Arts Plastiques</t>
  </si>
  <si>
    <t>Documentation</t>
  </si>
  <si>
    <t>Lettres classiques</t>
  </si>
  <si>
    <t>Philosophie</t>
  </si>
  <si>
    <t>Biotechnologie - biochimie</t>
  </si>
  <si>
    <t>Allemand</t>
  </si>
  <si>
    <t>Italien</t>
  </si>
  <si>
    <t>Arabe</t>
  </si>
  <si>
    <t>Ingénierie de formation</t>
  </si>
  <si>
    <t>Hôtellerie-restauration</t>
  </si>
  <si>
    <t>Sciences et techniques médico sociales</t>
  </si>
  <si>
    <t>FEMMES</t>
  </si>
  <si>
    <t>Lettres Modernes</t>
  </si>
  <si>
    <t>Histoire Géographie</t>
  </si>
  <si>
    <t>Chinois</t>
  </si>
  <si>
    <t>Portugais</t>
  </si>
  <si>
    <t>Russe</t>
  </si>
  <si>
    <t>Sciences et techniques médico-sociales</t>
  </si>
  <si>
    <t>Anglais</t>
  </si>
  <si>
    <t>Arts plastiques</t>
  </si>
  <si>
    <t>Langue des signes française</t>
  </si>
  <si>
    <t>Non-vus selon discipline</t>
  </si>
  <si>
    <t>Non-vus selon motif</t>
  </si>
  <si>
    <t>HOMME</t>
  </si>
  <si>
    <t>Congé de maladie</t>
  </si>
  <si>
    <t>Motif non identifié</t>
  </si>
  <si>
    <t>Disponibilité</t>
  </si>
  <si>
    <t>Mutation / retraite</t>
  </si>
  <si>
    <t>ASA Covid</t>
  </si>
  <si>
    <t>Refus du rendez-vous de carrière</t>
  </si>
  <si>
    <t>FEMME</t>
  </si>
  <si>
    <t>Congé Citis / accident du travail</t>
  </si>
  <si>
    <t>Congé de formation</t>
  </si>
  <si>
    <t>Congé de maternité</t>
  </si>
  <si>
    <t>Congé de présence parentale</t>
  </si>
  <si>
    <t>Congé maternité</t>
  </si>
  <si>
    <t>Congé parental</t>
  </si>
  <si>
    <t>Données TZR - selon appréciation finale (avant recours gracieux)</t>
  </si>
  <si>
    <t>BILAN RENDEZ-VOUS DE CARRIERE 2020-2021 - professeurs certifiés TZR</t>
  </si>
  <si>
    <t>Sur 1 934 rendez-vous de carrière prévus, 1 823 ont été réalisés (94,3%), 111 n'ont pas pu être organisés</t>
  </si>
  <si>
    <t>Proportion de femmes : 69,4% des RDVC réalisés, 74,8% des non-vus</t>
  </si>
  <si>
    <t>Proportion de femmes : 68% des RDVC réalisés, 76,3% des non-vus</t>
  </si>
  <si>
    <t>Proportion de femmes : 70,7% des RDVC réalisés, 71,4% des non-vus</t>
  </si>
  <si>
    <t>Proportion de femmes : 70,2% des RDV réalisés, 74,1% des non-vus</t>
  </si>
  <si>
    <t>Proportion de femmes : 67,2% des RDVC réalisés, 71,4% des non-vus</t>
  </si>
  <si>
    <t>Proportion de femmes : 67,2% des RDVC organisés, 72,7% des non-vus</t>
  </si>
  <si>
    <t>Proportion de femmes : 83,% des RDVC organisés, 100% des non-vus</t>
  </si>
  <si>
    <t>Proportion de femmes : 50% des RDVC organisés, 50% des non-vus</t>
  </si>
  <si>
    <t>RDVC réalisés TZR - selon discipline</t>
  </si>
  <si>
    <t>RDVC réalisés - selon discipline</t>
  </si>
  <si>
    <t>Sur 87 rendez-vous de carrière prévus, 73 ont été réalisés (84%), 14 n'ont pas pu être organisés</t>
  </si>
  <si>
    <t>TZR non-vus selon discipline</t>
  </si>
  <si>
    <t>TZR non-vus selon motif</t>
  </si>
  <si>
    <t>Mutation</t>
  </si>
  <si>
    <t>0</t>
  </si>
  <si>
    <t>Données générales - selon appréciation finale (après recours gracieux)</t>
  </si>
  <si>
    <t>Motif</t>
  </si>
  <si>
    <t>Traitement des recours gracieux</t>
  </si>
  <si>
    <t>Recours gracieux reçus</t>
  </si>
  <si>
    <t>Décision</t>
  </si>
  <si>
    <t>Rejet du recours</t>
  </si>
  <si>
    <t>Revalorisation de l'avis</t>
  </si>
  <si>
    <t>Échelon / Sexe</t>
  </si>
  <si>
    <t>dont hommes</t>
  </si>
  <si>
    <t>dont femmes</t>
  </si>
  <si>
    <t xml:space="preserve">Total </t>
  </si>
  <si>
    <t>90 recours gracieux ont été reçus : 43 ont bénéficié d'une revalorisation de l'avis et 47 d'un rejet du recours.</t>
  </si>
  <si>
    <t>Recours ayant fait l'objet d'une revalorisation</t>
  </si>
  <si>
    <t>Les 43 recours acceptés ont concerné 19 hommes et 24 femmes.</t>
  </si>
  <si>
    <t>Les 47 recours rejetés ont concerné 14 hommes et 33 femmes.</t>
  </si>
  <si>
    <t>Les 90 recours gracieux ont concerné 33 hommes et 57 femmes.</t>
  </si>
  <si>
    <t>Passage à Très satisfaisant</t>
  </si>
  <si>
    <t>Passage à Excellent</t>
  </si>
  <si>
    <t>Recours rejetés</t>
  </si>
  <si>
    <t>Maintien à Très satisfaisant</t>
  </si>
  <si>
    <t>Maintien à Satisfaisant</t>
  </si>
  <si>
    <t>Maintien à A consolider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</si>
</sst>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 Light"/>
      <family val="2"/>
      <scheme val="major"/>
    </font>
    <font>
      <i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3" borderId="1" xfId="0" applyFill="1" applyBorder="1"/>
    <xf numFmtId="0" fontId="0" fillId="0" borderId="1" xfId="0" applyFill="1" applyBorder="1"/>
    <xf numFmtId="0" fontId="0" fillId="4" borderId="1" xfId="0" applyFill="1" applyBorder="1"/>
    <xf numFmtId="0" fontId="2" fillId="4" borderId="1" xfId="0" applyFont="1" applyFill="1" applyBorder="1"/>
    <xf numFmtId="0" fontId="0" fillId="4" borderId="1" xfId="0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0" borderId="1" xfId="0" applyBorder="1"/>
    <xf numFmtId="0" fontId="0" fillId="6" borderId="1" xfId="0" applyFill="1" applyBorder="1"/>
    <xf numFmtId="164" fontId="0" fillId="6" borderId="1" xfId="0" applyNumberFormat="1" applyFill="1" applyBorder="1"/>
    <xf numFmtId="0" fontId="2" fillId="0" borderId="0" xfId="0" applyFont="1"/>
    <xf numFmtId="164" fontId="0" fillId="0" borderId="1" xfId="0" applyNumberFormat="1" applyBorder="1"/>
    <xf numFmtId="10" fontId="0" fillId="0" borderId="0" xfId="0" applyNumberFormat="1"/>
    <xf numFmtId="0" fontId="2" fillId="2" borderId="0" xfId="0" applyFont="1" applyFill="1"/>
    <xf numFmtId="164" fontId="0" fillId="0" borderId="0" xfId="0" applyNumberFormat="1"/>
    <xf numFmtId="164" fontId="4" fillId="0" borderId="0" xfId="0" applyNumberFormat="1" applyFont="1"/>
    <xf numFmtId="0" fontId="6" fillId="4" borderId="5" xfId="0" applyFont="1" applyFill="1" applyBorder="1"/>
    <xf numFmtId="0" fontId="6" fillId="4" borderId="6" xfId="0" applyFont="1" applyFill="1" applyBorder="1"/>
    <xf numFmtId="0" fontId="0" fillId="4" borderId="4" xfId="0" applyFill="1" applyBorder="1"/>
    <xf numFmtId="0" fontId="2" fillId="6" borderId="2" xfId="0" applyFont="1" applyFill="1" applyBorder="1"/>
    <xf numFmtId="0" fontId="0" fillId="7" borderId="1" xfId="0" applyFill="1" applyBorder="1"/>
    <xf numFmtId="0" fontId="2" fillId="6" borderId="2" xfId="0" applyNumberFormat="1" applyFont="1" applyFill="1" applyBorder="1"/>
    <xf numFmtId="0" fontId="2" fillId="6" borderId="9" xfId="0" applyFont="1" applyFill="1" applyBorder="1"/>
    <xf numFmtId="0" fontId="2" fillId="6" borderId="10" xfId="0" applyFont="1" applyFill="1" applyBorder="1"/>
    <xf numFmtId="0" fontId="0" fillId="7" borderId="1" xfId="0" applyFont="1" applyFill="1" applyBorder="1"/>
    <xf numFmtId="0" fontId="2" fillId="6" borderId="1" xfId="0" applyFont="1" applyFill="1" applyBorder="1"/>
    <xf numFmtId="0" fontId="6" fillId="4" borderId="6" xfId="0" applyFont="1" applyFill="1" applyBorder="1" applyAlignment="1">
      <alignment horizontal="center"/>
    </xf>
    <xf numFmtId="0" fontId="2" fillId="4" borderId="4" xfId="0" applyFont="1" applyFill="1" applyBorder="1"/>
    <xf numFmtId="0" fontId="6" fillId="4" borderId="7" xfId="0" applyFont="1" applyFill="1" applyBorder="1" applyAlignment="1">
      <alignment horizontal="center"/>
    </xf>
    <xf numFmtId="0" fontId="2" fillId="4" borderId="8" xfId="0" applyFont="1" applyFill="1" applyBorder="1"/>
    <xf numFmtId="0" fontId="7" fillId="4" borderId="7" xfId="0" applyFont="1" applyFill="1" applyBorder="1" applyAlignment="1">
      <alignment horizontal="center"/>
    </xf>
    <xf numFmtId="0" fontId="7" fillId="4" borderId="1" xfId="0" applyFont="1" applyFill="1" applyBorder="1"/>
    <xf numFmtId="0" fontId="7" fillId="4" borderId="1" xfId="0" applyFont="1" applyFill="1" applyBorder="1" applyAlignment="1">
      <alignment horizontal="center"/>
    </xf>
    <xf numFmtId="0" fontId="0" fillId="4" borderId="1" xfId="0" applyFont="1" applyFill="1" applyBorder="1"/>
    <xf numFmtId="0" fontId="0" fillId="5" borderId="1" xfId="0" applyFont="1" applyFill="1" applyBorder="1"/>
    <xf numFmtId="0" fontId="0" fillId="4" borderId="4" xfId="0" applyFill="1" applyBorder="1" applyAlignment="1"/>
    <xf numFmtId="0" fontId="0" fillId="4" borderId="8" xfId="0" applyFill="1" applyBorder="1"/>
    <xf numFmtId="0" fontId="0" fillId="6" borderId="9" xfId="0" applyFont="1" applyFill="1" applyBorder="1"/>
    <xf numFmtId="0" fontId="0" fillId="6" borderId="10" xfId="0" applyNumberFormat="1" applyFont="1" applyFill="1" applyBorder="1"/>
    <xf numFmtId="0" fontId="0" fillId="5" borderId="1" xfId="0" applyFill="1" applyBorder="1"/>
    <xf numFmtId="10" fontId="0" fillId="0" borderId="0" xfId="1" applyNumberFormat="1" applyFont="1"/>
    <xf numFmtId="0" fontId="0" fillId="0" borderId="0" xfId="0" applyBorder="1"/>
    <xf numFmtId="10" fontId="0" fillId="6" borderId="1" xfId="0" applyNumberFormat="1" applyFill="1" applyBorder="1"/>
    <xf numFmtId="10" fontId="0" fillId="0" borderId="1" xfId="0" applyNumberFormat="1" applyBorder="1"/>
    <xf numFmtId="0" fontId="4" fillId="0" borderId="0" xfId="0" applyFont="1" applyBorder="1"/>
    <xf numFmtId="0" fontId="0" fillId="6" borderId="2" xfId="0" applyNumberFormat="1" applyFill="1" applyBorder="1"/>
    <xf numFmtId="0" fontId="0" fillId="0" borderId="0" xfId="0" applyFill="1"/>
    <xf numFmtId="0" fontId="8" fillId="7" borderId="1" xfId="0" applyFont="1" applyFill="1" applyBorder="1"/>
    <xf numFmtId="0" fontId="0" fillId="0" borderId="0" xfId="0" applyNumberFormat="1"/>
    <xf numFmtId="0" fontId="0" fillId="7" borderId="0" xfId="0" applyNumberFormat="1" applyFill="1"/>
    <xf numFmtId="0" fontId="0" fillId="6" borderId="9" xfId="0" applyFont="1" applyFill="1" applyBorder="1" applyAlignment="1">
      <alignment horizontal="right"/>
    </xf>
    <xf numFmtId="0" fontId="2" fillId="6" borderId="10" xfId="0" applyNumberFormat="1" applyFont="1" applyFill="1" applyBorder="1"/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0" borderId="0" xfId="0" applyFont="1"/>
    <xf numFmtId="0" fontId="2" fillId="0" borderId="1" xfId="0" applyFont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4" fillId="8" borderId="1" xfId="0" applyFont="1" applyFill="1" applyBorder="1" applyAlignment="1">
      <alignment horizontal="right"/>
    </xf>
    <xf numFmtId="0" fontId="9" fillId="8" borderId="1" xfId="0" applyFont="1" applyFill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6" borderId="1" xfId="0" applyFont="1" applyFill="1" applyBorder="1" applyAlignment="1">
      <alignment horizontal="right"/>
    </xf>
    <xf numFmtId="0" fontId="4" fillId="7" borderId="1" xfId="0" applyFont="1" applyFill="1" applyBorder="1" applyAlignment="1">
      <alignment horizontal="right"/>
    </xf>
    <xf numFmtId="0" fontId="0" fillId="4" borderId="1" xfId="0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0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1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5" tint="0.5999938962981048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</font>
      <numFmt numFmtId="0" formatCode="General"/>
      <fill>
        <patternFill>
          <fgColor indexed="64"/>
          <bgColor theme="5" tint="0.5999938962981048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5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5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5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5999938962981048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4" tint="0.5999938962981048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ill>
        <patternFill>
          <fgColor indexed="64"/>
          <bgColor theme="5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>
          <fgColor indexed="64"/>
          <bgColor theme="4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5" tint="0.5999938962981048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</font>
      <numFmt numFmtId="0" formatCode="General"/>
      <fill>
        <patternFill patternType="solid">
          <fgColor indexed="64"/>
          <bgColor theme="5" tint="0.5999938962981048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5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theme="0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5" tint="0.5999938962981048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5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5999938962981048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4" tint="0.5999938962981048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fill>
        <patternFill>
          <fgColor indexed="64"/>
          <bgColor theme="5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>
          <fgColor indexed="64"/>
          <bgColor theme="4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</font>
      <numFmt numFmtId="0" formatCode="General"/>
      <fill>
        <patternFill>
          <fgColor indexed="64"/>
          <bgColor theme="5" tint="0.5999938962981048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>
          <fgColor indexed="64"/>
          <bgColor theme="5" tint="0.5999938962981048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solid">
          <fgColor indexed="64"/>
          <bgColor theme="5" tint="0.5999938962981048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5" tint="0.5999938962981048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</font>
      <numFmt numFmtId="0" formatCode="General"/>
      <fill>
        <patternFill>
          <fgColor indexed="64"/>
          <bgColor theme="5" tint="0.5999938962981048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5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5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5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5999938962981048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4" tint="0.5999938962981048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5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>
          <fgColor indexed="64"/>
          <bgColor theme="4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5" tint="0.5999938962981048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</font>
      <numFmt numFmtId="0" formatCode="General"/>
      <fill>
        <patternFill>
          <fgColor indexed="64"/>
          <bgColor theme="5" tint="0.5999938962981048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5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5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 tint="-0.249977111117893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5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4" tint="0.5999938962981048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4" tint="0.5999938962981048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5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>
          <fgColor indexed="64"/>
          <bgColor theme="4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>
          <fgColor indexed="64"/>
          <bgColor theme="5" tint="0.5999938962981048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solid">
          <fgColor indexed="64"/>
          <bgColor theme="5" tint="0.5999938962981048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631417E-5C71-4466-8CB0-56918EFC34E5}" name="Tableau14" displayName="Tableau14" ref="A5:E29" totalsRowShown="0" headerRowDxfId="122" headerRowBorderDxfId="121" tableBorderDxfId="120" totalsRowBorderDxfId="119">
  <autoFilter ref="A5:E29" xr:uid="{B4D79EC4-7E79-4643-8EC0-F211DE9610A7}"/>
  <sortState xmlns:xlrd2="http://schemas.microsoft.com/office/spreadsheetml/2017/richdata2" ref="A6:E29">
    <sortCondition descending="1" ref="E4:E28"/>
  </sortState>
  <tableColumns count="5">
    <tableColumn id="1" xr3:uid="{14AFC7B4-E99D-4410-A8B9-385C9250D8BF}" name="Disciplines" dataDxfId="118"/>
    <tableColumn id="2" xr3:uid="{FE38186B-57E3-4F3E-ABF3-32829BC1B5A0}" name="6ème échelon" dataDxfId="117"/>
    <tableColumn id="3" xr3:uid="{0B738CF3-43E4-463C-8EF5-1E06C57D3F7D}" name="8ème échelon" dataDxfId="116"/>
    <tableColumn id="4" xr3:uid="{F860E347-1CB0-4BEA-9D14-3C8DD049372A}" name="9ème échelon" dataDxfId="115"/>
    <tableColumn id="5" xr3:uid="{D7459BA7-EA8C-49EF-838F-ED7FA5F07776}" name="Total" dataDxfId="114">
      <calculatedColumnFormula>SUM(Tableau14[[#This Row],[6ème échelon]:[9ème échelon]])</calculatedColumnFormula>
    </tableColumn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B86B0506-63D2-4055-8509-312034D39E18}" name="Tableau39" displayName="Tableau39" ref="A5:E7" totalsRowCount="1" headerRowDxfId="29" totalsRowDxfId="26" headerRowBorderDxfId="28" tableBorderDxfId="27" totalsRowBorderDxfId="25">
  <autoFilter ref="A5:E6" xr:uid="{E7EF8F80-46FE-4967-9C4B-408A42228D96}"/>
  <tableColumns count="5">
    <tableColumn id="1" xr3:uid="{9ED5FF7D-79AB-4F20-A30D-E84F1E82D036}" name="Motif" totalsRowLabel="Total" dataDxfId="24" totalsRowDxfId="23"/>
    <tableColumn id="2" xr3:uid="{583683F8-3441-4E32-BA33-429D6B6AE939}" name="6ème échelon" totalsRowFunction="custom" dataDxfId="22" totalsRowDxfId="21">
      <totalsRowFormula>SUM(Tableau39[6ème échelon])</totalsRowFormula>
    </tableColumn>
    <tableColumn id="3" xr3:uid="{E3F948B1-C7DE-43F9-8F4C-C875339D1D0D}" name="8ème échelon" totalsRowLabel="0" dataDxfId="20" totalsRowDxfId="19"/>
    <tableColumn id="4" xr3:uid="{7E24610D-9A3A-4307-9642-C95C0818517F}" name="9ème échelon" totalsRowFunction="custom" dataDxfId="18" totalsRowDxfId="17">
      <totalsRowFormula>SUM(Tableau39[9ème échelon])</totalsRowFormula>
    </tableColumn>
    <tableColumn id="5" xr3:uid="{069382D3-EBF7-41A1-AAC4-4F7AF9932208}" name="Total" totalsRowFunction="custom" dataDxfId="16" totalsRowDxfId="15">
      <calculatedColumnFormula>SUM(Tableau39[[#This Row],[6ème échelon]:[9ème échelon]])</calculatedColumnFormula>
      <totalsRowFormula>SUM(Tableau39[Total])</totalsRowFormula>
    </tableColumn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1E44CE39-3CDE-44A7-8920-FB2E3F9EFD34}" name="Tableau311" displayName="Tableau311" ref="A10:E17" totalsRowCount="1" headerRowDxfId="14" totalsRowDxfId="11" headerRowBorderDxfId="13" tableBorderDxfId="12" totalsRowBorderDxfId="10">
  <autoFilter ref="A10:E16" xr:uid="{CDA1C1C4-9DDF-4D25-AEB0-EDA86169203A}"/>
  <tableColumns count="5">
    <tableColumn id="1" xr3:uid="{586D70F4-1814-4F2B-B4D2-625A1FFF6DF1}" name="Motif" totalsRowLabel="Total" dataDxfId="9" totalsRowDxfId="8"/>
    <tableColumn id="2" xr3:uid="{572EE28E-9E90-4FEA-AAF0-14A0CAC1A1EF}" name="6ème échelon" totalsRowFunction="custom" dataDxfId="7" totalsRowDxfId="6">
      <totalsRowFormula>SUM(Tableau311[6ème échelon])</totalsRowFormula>
    </tableColumn>
    <tableColumn id="3" xr3:uid="{D0615F76-FFC2-42D4-802F-7109614A70F8}" name="8ème échelon" totalsRowFunction="custom" dataDxfId="5" totalsRowDxfId="4">
      <totalsRowFormula>SUM(Tableau311[8ème échelon])</totalsRowFormula>
    </tableColumn>
    <tableColumn id="4" xr3:uid="{3EA2F62C-3A82-40DF-9C55-8F10121A25A5}" name="9ème échelon" totalsRowFunction="custom" dataDxfId="3" totalsRowDxfId="2">
      <totalsRowFormula>SUM(Tableau311[9ème échelon])</totalsRowFormula>
    </tableColumn>
    <tableColumn id="5" xr3:uid="{61BACB17-5CE4-4E24-9AC1-C837BDF04639}" name="Total" totalsRowFunction="custom" dataDxfId="1" totalsRowDxfId="0">
      <totalsRowFormula>SUM(Tableau311[Total])</totalsRow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8AAF1F-AA05-4601-A8E1-77CA12B4269D}" name="Tableau1" displayName="Tableau1" ref="A32:E55" totalsRowShown="0" headerRowDxfId="113" headerRowBorderDxfId="112" tableBorderDxfId="111" totalsRowBorderDxfId="110">
  <autoFilter ref="A32:E55" xr:uid="{DB213A4E-C8E6-4FEB-ABFA-7AA1DE12A8F0}"/>
  <sortState xmlns:xlrd2="http://schemas.microsoft.com/office/spreadsheetml/2017/richdata2" ref="A33:E55">
    <sortCondition descending="1" ref="E4:E27"/>
  </sortState>
  <tableColumns count="5">
    <tableColumn id="1" xr3:uid="{A4CEF850-D2C5-4DE4-8F09-CDFB0D967456}" name="Disciplines" dataDxfId="109"/>
    <tableColumn id="2" xr3:uid="{E8E7E2CE-3898-4A0D-8454-1CE223C90F9C}" name="6ème échelon" dataDxfId="108"/>
    <tableColumn id="3" xr3:uid="{E5CDB1B9-66A1-4DE1-86D4-31AC9469B5BD}" name="8ème échelon" dataDxfId="107"/>
    <tableColumn id="4" xr3:uid="{F05DB03D-BFD3-42B5-93FA-A0E5326BD467}" name="9ème échelon" dataDxfId="106"/>
    <tableColumn id="5" xr3:uid="{4968F1C3-0BA5-4574-B642-A7D991A3D0C8}" name="Total" dataDxfId="105">
      <calculatedColumnFormula>SUM(Tableau1[[#This Row],[6ème échelon]:[9ème échelon]])</calculatedColumnFormula>
    </tableColumn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42537EA-12D8-4927-AA07-FB8638A6827F}" name="Tableau17" displayName="Tableau17" ref="A5:E16" totalsRowShown="0" headerRowDxfId="104" headerRowBorderDxfId="103" tableBorderDxfId="102" totalsRowBorderDxfId="101">
  <autoFilter ref="A5:E16" xr:uid="{66F9CA9A-2A52-4C42-89F1-699A84B68977}"/>
  <sortState xmlns:xlrd2="http://schemas.microsoft.com/office/spreadsheetml/2017/richdata2" ref="A6:E16">
    <sortCondition descending="1" ref="E27:E38"/>
  </sortState>
  <tableColumns count="5">
    <tableColumn id="1" xr3:uid="{AA774128-2F4D-4FEC-B261-9007EBFE08A6}" name="Disciplines" dataDxfId="100"/>
    <tableColumn id="2" xr3:uid="{FDB6D59B-43F7-45E8-9CAB-4B06A2DDC7AA}" name="6ème échelon" dataDxfId="99"/>
    <tableColumn id="3" xr3:uid="{96817038-04E4-4E30-B848-6D3A00C356FB}" name="8ème échelon" dataDxfId="98"/>
    <tableColumn id="4" xr3:uid="{8EEAC0BE-5678-4664-BB56-03A4512CDF0E}" name="9ème échelon" dataDxfId="97"/>
    <tableColumn id="5" xr3:uid="{EFAFBA8F-D3A1-4D9E-AB6C-1F566301673D}" name="Total" dataDxfId="96">
      <calculatedColumnFormula>SUM(Tableau17[[#This Row],[6ème échelon]:[9ème échelon]])</calculatedColumnFormula>
    </tableColumn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1543013-50C0-4FDE-A874-84D210701E17}" name="Tableau38" displayName="Tableau38" ref="A5:E12" totalsRowCount="1" headerRowDxfId="95" totalsRowDxfId="92" headerRowBorderDxfId="94" tableBorderDxfId="93" totalsRowBorderDxfId="91">
  <autoFilter ref="A5:E11" xr:uid="{D581F0D2-7118-481F-B2EA-0F501C249178}"/>
  <sortState xmlns:xlrd2="http://schemas.microsoft.com/office/spreadsheetml/2017/richdata2" ref="A6:E11">
    <sortCondition descending="1" ref="E18:E24"/>
  </sortState>
  <tableColumns count="5">
    <tableColumn id="1" xr3:uid="{7F7D6A84-7012-454F-9EC6-543CB759F91D}" name="Motif" totalsRowLabel="Total" dataDxfId="90" totalsRowDxfId="89"/>
    <tableColumn id="2" xr3:uid="{273DCAC2-9B92-4FCB-AC5C-26F067D425BC}" name="6ème échelon" totalsRowFunction="custom" dataDxfId="88" totalsRowDxfId="87">
      <totalsRowFormula>SUM(Tableau38[6ème échelon])</totalsRowFormula>
    </tableColumn>
    <tableColumn id="3" xr3:uid="{9193BF28-5EE3-4D6B-A05A-67252FEF9E60}" name="8ème échelon" totalsRowFunction="custom" dataDxfId="86" totalsRowDxfId="85">
      <totalsRowFormula>SUM(Tableau38[8ème échelon])</totalsRowFormula>
    </tableColumn>
    <tableColumn id="4" xr3:uid="{DDF73514-6D6D-499C-9C76-A66F28BC69FD}" name="9ème échelon" totalsRowFunction="custom" dataDxfId="84" totalsRowDxfId="83">
      <totalsRowFormula>SUM(Tableau38[9ème échelon])</totalsRowFormula>
    </tableColumn>
    <tableColumn id="5" xr3:uid="{308FF9FD-A150-43C6-8306-C9B909E50EF8}" name="Total" totalsRowFunction="custom" dataDxfId="82" totalsRowDxfId="81">
      <calculatedColumnFormula>SUM(Tableau38[[#This Row],[6ème échelon]:[9ème échelon]])</calculatedColumnFormula>
      <totalsRowFormula>SUM(Tableau38[Total])</totalsRowFormula>
    </tableColumn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3951DD4-90EC-43EA-A49D-E0A05583C725}" name="Tableau310" displayName="Tableau310" ref="A15:E28" totalsRowCount="1" headerRowDxfId="80" totalsRowDxfId="77" headerRowBorderDxfId="79" tableBorderDxfId="78" totalsRowBorderDxfId="76">
  <autoFilter ref="A15:E27" xr:uid="{999719F3-8550-48AD-8CC1-10883AECB615}"/>
  <sortState xmlns:xlrd2="http://schemas.microsoft.com/office/spreadsheetml/2017/richdata2" ref="A16:E27">
    <sortCondition descending="1" ref="E15:E27"/>
  </sortState>
  <tableColumns count="5">
    <tableColumn id="1" xr3:uid="{81A3FAD9-64AF-4EA4-934D-4CC54AA5C083}" name="Motif" totalsRowLabel="Total" dataDxfId="75" totalsRowDxfId="74"/>
    <tableColumn id="2" xr3:uid="{380B1BA8-8679-4A38-8A72-77CE3EB68E3C}" name="6ème échelon" totalsRowFunction="custom" dataDxfId="73" totalsRowDxfId="72">
      <totalsRowFormula>SUM(Tableau310[6ème échelon])</totalsRowFormula>
    </tableColumn>
    <tableColumn id="3" xr3:uid="{DEF1A674-8378-4E67-A73B-3FED5F39FF4C}" name="8ème échelon" totalsRowFunction="custom" dataDxfId="71" totalsRowDxfId="70">
      <totalsRowFormula>SUM(Tableau310[8ème échelon])</totalsRowFormula>
    </tableColumn>
    <tableColumn id="4" xr3:uid="{C5520305-9DB9-44AA-8A57-DE23523B3237}" name="9ème échelon" totalsRowFunction="custom" dataDxfId="69" totalsRowDxfId="68">
      <totalsRowFormula>SUM(Tableau310[9ème échelon])</totalsRowFormula>
    </tableColumn>
    <tableColumn id="5" xr3:uid="{1AA39903-5856-48F3-A987-25C9CAF0C700}" name="Total" totalsRowFunction="custom" dataDxfId="67" totalsRowDxfId="66">
      <totalsRowFormula>SUM(Tableau310[Total])</totalsRowFormula>
    </tableColumn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9111777-E1AE-42FC-B903-87CBC74A97DE}" name="Tableau1411" displayName="Tableau1411" ref="A5:E18" totalsRowShown="0" headerRowDxfId="65" headerRowBorderDxfId="64" tableBorderDxfId="63" totalsRowBorderDxfId="62">
  <autoFilter ref="A5:E18" xr:uid="{29417540-A0ED-45CE-923C-ECDBEFC98D1D}"/>
  <tableColumns count="5">
    <tableColumn id="1" xr3:uid="{6BBC0B47-0BD3-4B2F-BEC8-3E9BEC395D0F}" name="Disciplines" dataDxfId="61"/>
    <tableColumn id="2" xr3:uid="{ED3C8ECB-8182-489B-8CA9-E89640CFD248}" name="6ème échelon" dataDxfId="60"/>
    <tableColumn id="3" xr3:uid="{6456B481-30CA-4F56-93C3-4265DBED3EC1}" name="8ème échelon" dataDxfId="59"/>
    <tableColumn id="4" xr3:uid="{DE200EC3-738A-4B4B-8653-B3E6A28F6F7B}" name="9ème échelon" dataDxfId="58"/>
    <tableColumn id="5" xr3:uid="{476396BE-CD3C-4DB9-9467-6302BFA1D28E}" name="Total" dataDxfId="57">
      <calculatedColumnFormula>SUM(Tableau1411[[#This Row],[6ème échelon]:[9ème échelon]])</calculatedColumnFormula>
    </tableColumn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A92FB37-CCFA-4A7B-90A1-16642D5A9098}" name="Tableau113" displayName="Tableau113" ref="A21:E34" totalsRowShown="0" headerRowDxfId="56" headerRowBorderDxfId="55" tableBorderDxfId="54" totalsRowBorderDxfId="53">
  <autoFilter ref="A21:E34" xr:uid="{153F2566-13EA-4712-9490-602EAE919ECB}"/>
  <tableColumns count="5">
    <tableColumn id="1" xr3:uid="{8F9AE2F9-6800-4769-A115-4EF6E5E15065}" name="Disciplines" dataDxfId="52"/>
    <tableColumn id="2" xr3:uid="{E32CA0DD-5EFB-4A6A-993B-5E4301CA73CB}" name="6ème échelon" dataDxfId="51"/>
    <tableColumn id="3" xr3:uid="{31F54825-A7A0-4082-A227-E0393585FCCF}" name="8ème échelon" dataDxfId="50"/>
    <tableColumn id="4" xr3:uid="{B1D62D42-F42B-41E9-8068-B925C10A5E24}" name="9ème échelon" dataDxfId="49"/>
    <tableColumn id="5" xr3:uid="{0708CBD1-342F-4224-9453-74EFF6BB80D9}" name="Total" dataDxfId="48">
      <calculatedColumnFormula>SUM(Tableau113[[#This Row],[6ème échelon]:[9ème échelon]])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C37F1E2D-8A7C-4293-8A03-228C550FEDD1}" name="Tableau16" displayName="Tableau16" ref="A5:E9" totalsRowShown="0" headerRowDxfId="47" headerRowBorderDxfId="46" tableBorderDxfId="45" totalsRowBorderDxfId="44">
  <autoFilter ref="A5:E9" xr:uid="{8424F852-EB85-4C7B-B83B-F136783C2B9B}"/>
  <sortState xmlns:xlrd2="http://schemas.microsoft.com/office/spreadsheetml/2017/richdata2" ref="A6:E9">
    <sortCondition descending="1" ref="E17:E21"/>
  </sortState>
  <tableColumns count="5">
    <tableColumn id="1" xr3:uid="{C3BDDFAD-2516-490B-8635-CFBB2C9A472D}" name="Disciplines" dataDxfId="43"/>
    <tableColumn id="2" xr3:uid="{75CDFF02-A12C-42AC-AD79-2CD520511133}" name="6ème échelon" dataDxfId="42"/>
    <tableColumn id="3" xr3:uid="{5FE335C8-25DD-4ADD-90B4-5E1A2ADC859C}" name="8ème échelon" dataDxfId="41"/>
    <tableColumn id="4" xr3:uid="{9480F02B-1882-437C-A08E-848C9B1E6CC3}" name="9ème échelon" dataDxfId="40"/>
    <tableColumn id="5" xr3:uid="{A836AC66-CE09-450F-B953-0F3BB7ACB52A}" name="Total" dataDxfId="39">
      <calculatedColumnFormula>SUM(Tableau16[[#This Row],[6ème échelon]:[9ème échelon]])</calculatedColumnFormula>
    </tableColumn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8586733B-6979-48B2-B232-D7D2B389C6AF}" name="Tableau18" displayName="Tableau18" ref="A12:E21" totalsRowShown="0" headerRowDxfId="38" headerRowBorderDxfId="37" tableBorderDxfId="36" totalsRowBorderDxfId="35">
  <autoFilter ref="A12:E21" xr:uid="{C9BC4BD7-7763-4BA8-B1FB-1A963E1E5861}"/>
  <sortState xmlns:xlrd2="http://schemas.microsoft.com/office/spreadsheetml/2017/richdata2" ref="A13:E21">
    <sortCondition descending="1" ref="E4:E14"/>
  </sortState>
  <tableColumns count="5">
    <tableColumn id="1" xr3:uid="{115BA30A-355C-497B-8339-61AFA23FCE34}" name="Disciplines" dataDxfId="34"/>
    <tableColumn id="2" xr3:uid="{A4DCC3E2-819D-4E60-B904-AB68B84972CD}" name="6ème échelon" dataDxfId="33"/>
    <tableColumn id="3" xr3:uid="{21AB78F5-36EF-40F3-8A8F-59A467DFBC56}" name="8ème échelon" dataDxfId="32"/>
    <tableColumn id="4" xr3:uid="{833838E0-B45F-43CD-B827-AE31A49BDF08}" name="9ème échelon" dataDxfId="31"/>
    <tableColumn id="5" xr3:uid="{6ADDDFF4-43E1-4C89-A14A-4D61A5C6BBCB}" name="Total" dataDxfId="30">
      <calculatedColumnFormula>SUM(Tableau18[[#This Row],[6ème échelon]:[9ème échelon]])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table" Target="../tables/table8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table" Target="../tables/table10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3A980-5071-4EB5-93E2-71E955D1AA5C}">
  <dimension ref="A1:O68"/>
  <sheetViews>
    <sheetView tabSelected="1" workbookViewId="0"/>
  </sheetViews>
  <sheetFormatPr baseColWidth="10" defaultRowHeight="14.4" x14ac:dyDescent="0.3"/>
  <cols>
    <col min="1" max="1" width="14.44140625" customWidth="1"/>
  </cols>
  <sheetData>
    <row r="1" spans="1:5" ht="18" x14ac:dyDescent="0.35">
      <c r="A1" s="1" t="s">
        <v>9</v>
      </c>
      <c r="B1" s="1"/>
      <c r="C1" s="1"/>
      <c r="D1" s="1"/>
      <c r="E1" s="1"/>
    </row>
    <row r="2" spans="1:5" x14ac:dyDescent="0.3">
      <c r="A2" s="2" t="s">
        <v>97</v>
      </c>
    </row>
    <row r="3" spans="1:5" x14ac:dyDescent="0.3">
      <c r="A3" s="2"/>
    </row>
    <row r="4" spans="1:5" ht="21" x14ac:dyDescent="0.4">
      <c r="A4" s="3" t="s">
        <v>81</v>
      </c>
    </row>
    <row r="5" spans="1:5" x14ac:dyDescent="0.3">
      <c r="A5" s="2"/>
    </row>
    <row r="6" spans="1:5" x14ac:dyDescent="0.3">
      <c r="B6" s="67" t="s">
        <v>0</v>
      </c>
      <c r="C6" s="68"/>
      <c r="D6" s="69"/>
    </row>
    <row r="7" spans="1:5" x14ac:dyDescent="0.3">
      <c r="A7" s="6" t="s">
        <v>1</v>
      </c>
      <c r="B7" s="8" t="s">
        <v>2</v>
      </c>
      <c r="C7" s="8" t="s">
        <v>3</v>
      </c>
      <c r="D7" s="9" t="s">
        <v>4</v>
      </c>
    </row>
    <row r="8" spans="1:5" x14ac:dyDescent="0.3">
      <c r="A8" s="4" t="s">
        <v>5</v>
      </c>
      <c r="B8" s="5">
        <v>387</v>
      </c>
      <c r="C8" s="5">
        <v>128</v>
      </c>
      <c r="D8" s="28">
        <f>(B8+C8)</f>
        <v>515</v>
      </c>
    </row>
    <row r="9" spans="1:5" x14ac:dyDescent="0.3">
      <c r="A9" s="4" t="s">
        <v>6</v>
      </c>
      <c r="B9" s="5">
        <v>669</v>
      </c>
      <c r="C9" s="5">
        <v>275</v>
      </c>
      <c r="D9" s="28">
        <f t="shared" ref="D9:D11" si="0">(B9+C9)</f>
        <v>944</v>
      </c>
    </row>
    <row r="10" spans="1:5" x14ac:dyDescent="0.3">
      <c r="A10" s="4" t="s">
        <v>7</v>
      </c>
      <c r="B10" s="5">
        <v>201</v>
      </c>
      <c r="C10" s="5">
        <v>147</v>
      </c>
      <c r="D10" s="28">
        <f t="shared" si="0"/>
        <v>348</v>
      </c>
    </row>
    <row r="11" spans="1:5" x14ac:dyDescent="0.3">
      <c r="A11" s="4" t="s">
        <v>8</v>
      </c>
      <c r="B11" s="5">
        <v>6</v>
      </c>
      <c r="C11" s="5">
        <v>10</v>
      </c>
      <c r="D11" s="28">
        <f t="shared" si="0"/>
        <v>16</v>
      </c>
    </row>
    <row r="12" spans="1:5" x14ac:dyDescent="0.3">
      <c r="A12" s="7" t="s">
        <v>4</v>
      </c>
      <c r="B12" s="28">
        <f>(B8+B9+B10+B11)</f>
        <v>1263</v>
      </c>
      <c r="C12" s="28">
        <f>(C8+C9+C10+C11)</f>
        <v>560</v>
      </c>
      <c r="D12" s="28">
        <f>(D8+D9+D10+D11)</f>
        <v>1823</v>
      </c>
    </row>
    <row r="14" spans="1:5" x14ac:dyDescent="0.3">
      <c r="A14" s="2" t="s">
        <v>82</v>
      </c>
    </row>
    <row r="16" spans="1:5" x14ac:dyDescent="0.3">
      <c r="A16" s="16" t="s">
        <v>10</v>
      </c>
    </row>
    <row r="17" spans="1:15" x14ac:dyDescent="0.3">
      <c r="A17" s="2"/>
      <c r="M17" s="2" t="s">
        <v>27</v>
      </c>
    </row>
    <row r="18" spans="1:15" x14ac:dyDescent="0.3">
      <c r="A18" s="66" t="s">
        <v>11</v>
      </c>
      <c r="B18" s="66"/>
      <c r="C18" s="66"/>
      <c r="D18" s="66" t="s">
        <v>12</v>
      </c>
      <c r="E18" s="66"/>
      <c r="F18" s="66"/>
      <c r="G18" s="66" t="s">
        <v>13</v>
      </c>
      <c r="H18" s="66"/>
      <c r="I18" s="66"/>
      <c r="J18" s="66" t="s">
        <v>15</v>
      </c>
      <c r="K18" s="66"/>
      <c r="L18" s="66"/>
      <c r="M18" s="66" t="s">
        <v>16</v>
      </c>
      <c r="N18" s="66"/>
      <c r="O18" s="66"/>
    </row>
    <row r="19" spans="1:15" x14ac:dyDescent="0.3">
      <c r="A19" s="10" t="s">
        <v>3</v>
      </c>
      <c r="B19" s="10" t="s">
        <v>2</v>
      </c>
      <c r="C19" s="11" t="s">
        <v>14</v>
      </c>
      <c r="D19" s="10" t="s">
        <v>3</v>
      </c>
      <c r="E19" s="10" t="s">
        <v>2</v>
      </c>
      <c r="F19" s="11" t="s">
        <v>14</v>
      </c>
      <c r="G19" s="10" t="s">
        <v>3</v>
      </c>
      <c r="H19" s="10" t="s">
        <v>2</v>
      </c>
      <c r="I19" s="11" t="s">
        <v>14</v>
      </c>
      <c r="J19" s="10" t="s">
        <v>3</v>
      </c>
      <c r="K19" s="10" t="s">
        <v>2</v>
      </c>
      <c r="L19" s="11" t="s">
        <v>14</v>
      </c>
      <c r="M19" s="10" t="s">
        <v>3</v>
      </c>
      <c r="N19" s="10" t="s">
        <v>2</v>
      </c>
      <c r="O19" s="11" t="s">
        <v>14</v>
      </c>
    </row>
    <row r="20" spans="1:15" x14ac:dyDescent="0.3">
      <c r="A20" s="5">
        <v>270</v>
      </c>
      <c r="B20" s="5">
        <v>585</v>
      </c>
      <c r="C20" s="11">
        <f>SUM(A20:B20)</f>
        <v>855</v>
      </c>
      <c r="D20" s="5">
        <v>255</v>
      </c>
      <c r="E20" s="5">
        <v>537</v>
      </c>
      <c r="F20" s="11">
        <f>SUM(D20:E20)</f>
        <v>792</v>
      </c>
      <c r="G20" s="5">
        <v>15</v>
      </c>
      <c r="H20" s="5">
        <v>48</v>
      </c>
      <c r="I20" s="11">
        <f>SUM(G20:H20)</f>
        <v>63</v>
      </c>
      <c r="J20" s="5">
        <v>57</v>
      </c>
      <c r="K20" s="5">
        <v>150</v>
      </c>
      <c r="L20" s="11">
        <f>SUM(J20:K20)</f>
        <v>207</v>
      </c>
      <c r="M20" s="14">
        <f>(J20/A20)</f>
        <v>0.21111111111111111</v>
      </c>
      <c r="N20" s="14">
        <f>(K20/B20)</f>
        <v>0.25641025641025639</v>
      </c>
      <c r="O20" s="12">
        <f>(L20/C20)</f>
        <v>0.24210526315789474</v>
      </c>
    </row>
    <row r="21" spans="1:15" x14ac:dyDescent="0.3">
      <c r="B21" s="18"/>
      <c r="E21" s="18"/>
      <c r="F21" s="12">
        <f>SUM(F20/C20)</f>
        <v>0.9263157894736842</v>
      </c>
      <c r="H21" s="18"/>
      <c r="I21" s="12">
        <f>SUM(I20/C20)</f>
        <v>7.3684210526315783E-2</v>
      </c>
    </row>
    <row r="22" spans="1:15" x14ac:dyDescent="0.3">
      <c r="A22" s="2" t="s">
        <v>83</v>
      </c>
      <c r="J22" s="66" t="s">
        <v>17</v>
      </c>
      <c r="K22" s="66"/>
      <c r="L22" s="66"/>
      <c r="M22" s="66" t="s">
        <v>18</v>
      </c>
      <c r="N22" s="66"/>
      <c r="O22" s="66"/>
    </row>
    <row r="23" spans="1:15" x14ac:dyDescent="0.3">
      <c r="B23" s="13"/>
      <c r="J23" s="10" t="s">
        <v>3</v>
      </c>
      <c r="K23" s="10" t="s">
        <v>2</v>
      </c>
      <c r="L23" s="11" t="s">
        <v>14</v>
      </c>
      <c r="M23" s="10" t="s">
        <v>3</v>
      </c>
      <c r="N23" s="10" t="s">
        <v>19</v>
      </c>
      <c r="O23" s="11" t="s">
        <v>14</v>
      </c>
    </row>
    <row r="24" spans="1:15" x14ac:dyDescent="0.3">
      <c r="J24" s="5">
        <v>122</v>
      </c>
      <c r="K24" s="5">
        <v>296</v>
      </c>
      <c r="L24" s="11">
        <f>SUM(J24:K24)</f>
        <v>418</v>
      </c>
      <c r="M24" s="14">
        <f>(J24/A20)</f>
        <v>0.45185185185185184</v>
      </c>
      <c r="N24" s="14">
        <f>(K24/B20)</f>
        <v>0.50598290598290596</v>
      </c>
      <c r="O24" s="12">
        <f>(L24/C20)</f>
        <v>0.48888888888888887</v>
      </c>
    </row>
    <row r="26" spans="1:15" x14ac:dyDescent="0.3">
      <c r="J26" s="66" t="s">
        <v>20</v>
      </c>
      <c r="K26" s="66"/>
      <c r="L26" s="66"/>
      <c r="M26" s="66" t="s">
        <v>21</v>
      </c>
      <c r="N26" s="66"/>
      <c r="O26" s="66"/>
    </row>
    <row r="27" spans="1:15" x14ac:dyDescent="0.3">
      <c r="J27" s="10" t="s">
        <v>3</v>
      </c>
      <c r="K27" s="10" t="s">
        <v>2</v>
      </c>
      <c r="L27" s="11" t="s">
        <v>14</v>
      </c>
      <c r="M27" s="10" t="s">
        <v>3</v>
      </c>
      <c r="N27" s="10" t="s">
        <v>2</v>
      </c>
      <c r="O27" s="11" t="s">
        <v>14</v>
      </c>
    </row>
    <row r="28" spans="1:15" x14ac:dyDescent="0.3">
      <c r="J28" s="5">
        <v>70</v>
      </c>
      <c r="K28" s="5">
        <v>87</v>
      </c>
      <c r="L28" s="11">
        <f>SUM(J28:K28)</f>
        <v>157</v>
      </c>
      <c r="M28" s="14">
        <f>(J28/A20)</f>
        <v>0.25925925925925924</v>
      </c>
      <c r="N28" s="14">
        <f>(K28/B20)</f>
        <v>0.14871794871794872</v>
      </c>
      <c r="O28" s="12">
        <f>(L28/C20)</f>
        <v>0.18362573099415205</v>
      </c>
    </row>
    <row r="30" spans="1:15" x14ac:dyDescent="0.3">
      <c r="J30" s="66" t="s">
        <v>22</v>
      </c>
      <c r="K30" s="66"/>
      <c r="L30" s="66"/>
      <c r="M30" s="66" t="s">
        <v>23</v>
      </c>
      <c r="N30" s="66"/>
      <c r="O30" s="66"/>
    </row>
    <row r="31" spans="1:15" x14ac:dyDescent="0.3">
      <c r="J31" s="10" t="s">
        <v>3</v>
      </c>
      <c r="K31" s="10" t="s">
        <v>2</v>
      </c>
      <c r="L31" s="11" t="s">
        <v>14</v>
      </c>
      <c r="M31" s="10" t="s">
        <v>3</v>
      </c>
      <c r="N31" s="10" t="s">
        <v>2</v>
      </c>
      <c r="O31" s="11" t="s">
        <v>14</v>
      </c>
    </row>
    <row r="32" spans="1:15" x14ac:dyDescent="0.3">
      <c r="J32" s="5">
        <v>6</v>
      </c>
      <c r="K32" s="5">
        <v>4</v>
      </c>
      <c r="L32" s="11">
        <f>SUM(J32:K32)</f>
        <v>10</v>
      </c>
      <c r="M32" s="14">
        <f>(J32/A20)</f>
        <v>2.2222222222222223E-2</v>
      </c>
      <c r="N32" s="14">
        <f>(K32/B20)</f>
        <v>6.8376068376068376E-3</v>
      </c>
      <c r="O32" s="12">
        <f>(L32/C20)</f>
        <v>1.1695906432748537E-2</v>
      </c>
    </row>
    <row r="34" spans="1:15" x14ac:dyDescent="0.3">
      <c r="A34" s="16" t="s">
        <v>24</v>
      </c>
      <c r="O34" s="15"/>
    </row>
    <row r="35" spans="1:15" x14ac:dyDescent="0.3">
      <c r="M35" s="2" t="s">
        <v>27</v>
      </c>
    </row>
    <row r="36" spans="1:15" x14ac:dyDescent="0.3">
      <c r="A36" s="66" t="s">
        <v>11</v>
      </c>
      <c r="B36" s="66"/>
      <c r="C36" s="66"/>
      <c r="D36" s="66" t="s">
        <v>12</v>
      </c>
      <c r="E36" s="66"/>
      <c r="F36" s="66"/>
      <c r="G36" s="66" t="s">
        <v>13</v>
      </c>
      <c r="H36" s="66"/>
      <c r="I36" s="66"/>
      <c r="J36" s="66" t="s">
        <v>15</v>
      </c>
      <c r="K36" s="66"/>
      <c r="L36" s="66"/>
      <c r="M36" s="66" t="s">
        <v>16</v>
      </c>
      <c r="N36" s="66"/>
      <c r="O36" s="66"/>
    </row>
    <row r="37" spans="1:15" x14ac:dyDescent="0.3">
      <c r="A37" s="10" t="s">
        <v>3</v>
      </c>
      <c r="B37" s="10" t="s">
        <v>2</v>
      </c>
      <c r="C37" s="11" t="s">
        <v>14</v>
      </c>
      <c r="D37" s="10" t="s">
        <v>3</v>
      </c>
      <c r="E37" s="10" t="s">
        <v>2</v>
      </c>
      <c r="F37" s="11" t="s">
        <v>14</v>
      </c>
      <c r="G37" s="10" t="s">
        <v>3</v>
      </c>
      <c r="H37" s="10" t="s">
        <v>2</v>
      </c>
      <c r="I37" s="11" t="s">
        <v>14</v>
      </c>
      <c r="J37" s="10" t="s">
        <v>3</v>
      </c>
      <c r="K37" s="10" t="s">
        <v>2</v>
      </c>
      <c r="L37" s="11" t="s">
        <v>14</v>
      </c>
      <c r="M37" s="10" t="s">
        <v>3</v>
      </c>
      <c r="N37" s="10" t="s">
        <v>2</v>
      </c>
      <c r="O37" s="11" t="s">
        <v>14</v>
      </c>
    </row>
    <row r="38" spans="1:15" x14ac:dyDescent="0.3">
      <c r="A38" s="5">
        <v>154</v>
      </c>
      <c r="B38" s="5">
        <v>371</v>
      </c>
      <c r="C38" s="11">
        <f>SUM(A38:B38)</f>
        <v>525</v>
      </c>
      <c r="D38" s="5">
        <v>148</v>
      </c>
      <c r="E38" s="5">
        <v>356</v>
      </c>
      <c r="F38" s="11">
        <f>SUM(D38:E38)</f>
        <v>504</v>
      </c>
      <c r="G38" s="5">
        <v>6</v>
      </c>
      <c r="H38" s="5">
        <v>15</v>
      </c>
      <c r="I38" s="11">
        <f>SUM(G38:H38)</f>
        <v>21</v>
      </c>
      <c r="J38" s="5">
        <v>36</v>
      </c>
      <c r="K38" s="5">
        <v>114</v>
      </c>
      <c r="L38" s="11">
        <f>SUM(J38:K38)</f>
        <v>150</v>
      </c>
      <c r="M38" s="14">
        <f>J38/D38</f>
        <v>0.24324324324324326</v>
      </c>
      <c r="N38" s="14">
        <f>K38/B38</f>
        <v>0.30727762803234504</v>
      </c>
      <c r="O38" s="12">
        <f>L38/C38</f>
        <v>0.2857142857142857</v>
      </c>
    </row>
    <row r="39" spans="1:15" x14ac:dyDescent="0.3">
      <c r="B39" s="18"/>
      <c r="E39" s="18"/>
      <c r="F39" s="12">
        <f>SUM(F38/C38)</f>
        <v>0.96</v>
      </c>
      <c r="H39" s="18"/>
      <c r="I39" s="12">
        <f>SUM(I38/C38)</f>
        <v>0.04</v>
      </c>
    </row>
    <row r="40" spans="1:15" x14ac:dyDescent="0.3">
      <c r="A40" s="2" t="s">
        <v>84</v>
      </c>
      <c r="J40" s="66" t="s">
        <v>17</v>
      </c>
      <c r="K40" s="66"/>
      <c r="L40" s="66"/>
      <c r="M40" s="66" t="s">
        <v>18</v>
      </c>
      <c r="N40" s="66"/>
      <c r="O40" s="66"/>
    </row>
    <row r="41" spans="1:15" x14ac:dyDescent="0.3">
      <c r="J41" s="10" t="s">
        <v>3</v>
      </c>
      <c r="K41" s="10" t="s">
        <v>2</v>
      </c>
      <c r="L41" s="11" t="s">
        <v>14</v>
      </c>
      <c r="M41" s="10" t="s">
        <v>3</v>
      </c>
      <c r="N41" s="10" t="s">
        <v>2</v>
      </c>
      <c r="O41" s="11" t="s">
        <v>14</v>
      </c>
    </row>
    <row r="42" spans="1:15" x14ac:dyDescent="0.3">
      <c r="J42" s="5">
        <v>83</v>
      </c>
      <c r="K42" s="5">
        <v>198</v>
      </c>
      <c r="L42" s="11">
        <f>SUM(J42:K42)</f>
        <v>281</v>
      </c>
      <c r="M42" s="14">
        <f>(J42/D38)</f>
        <v>0.56081081081081086</v>
      </c>
      <c r="N42" s="14">
        <f>(K42/B38)</f>
        <v>0.53369272237196763</v>
      </c>
      <c r="O42" s="12">
        <f>(L42/C38)</f>
        <v>0.53523809523809529</v>
      </c>
    </row>
    <row r="44" spans="1:15" x14ac:dyDescent="0.3">
      <c r="J44" s="66" t="s">
        <v>20</v>
      </c>
      <c r="K44" s="66"/>
      <c r="L44" s="66"/>
      <c r="M44" s="66" t="s">
        <v>21</v>
      </c>
      <c r="N44" s="66"/>
      <c r="O44" s="66"/>
    </row>
    <row r="45" spans="1:15" x14ac:dyDescent="0.3">
      <c r="J45" s="10" t="s">
        <v>3</v>
      </c>
      <c r="K45" s="10" t="s">
        <v>2</v>
      </c>
      <c r="L45" s="11" t="s">
        <v>14</v>
      </c>
      <c r="M45" s="10" t="s">
        <v>3</v>
      </c>
      <c r="N45" s="10" t="s">
        <v>2</v>
      </c>
      <c r="O45" s="11" t="s">
        <v>14</v>
      </c>
    </row>
    <row r="46" spans="1:15" x14ac:dyDescent="0.3">
      <c r="J46" s="5">
        <v>27</v>
      </c>
      <c r="K46" s="5">
        <v>43</v>
      </c>
      <c r="L46" s="11">
        <f>SUM(J46:K46)</f>
        <v>70</v>
      </c>
      <c r="M46" s="14">
        <f>(J46/D38)</f>
        <v>0.18243243243243243</v>
      </c>
      <c r="N46" s="14">
        <f>(K46/B38)</f>
        <v>0.11590296495956873</v>
      </c>
      <c r="O46" s="12">
        <f>(L46/C38)</f>
        <v>0.13333333333333333</v>
      </c>
    </row>
    <row r="48" spans="1:15" x14ac:dyDescent="0.3">
      <c r="J48" s="66" t="s">
        <v>22</v>
      </c>
      <c r="K48" s="66"/>
      <c r="L48" s="66"/>
      <c r="M48" s="66" t="s">
        <v>23</v>
      </c>
      <c r="N48" s="66"/>
      <c r="O48" s="66"/>
    </row>
    <row r="49" spans="1:15" x14ac:dyDescent="0.3">
      <c r="J49" s="10" t="s">
        <v>3</v>
      </c>
      <c r="K49" s="10" t="s">
        <v>2</v>
      </c>
      <c r="L49" s="11" t="s">
        <v>14</v>
      </c>
      <c r="M49" s="10" t="s">
        <v>3</v>
      </c>
      <c r="N49" s="10" t="s">
        <v>2</v>
      </c>
      <c r="O49" s="11" t="s">
        <v>14</v>
      </c>
    </row>
    <row r="50" spans="1:15" x14ac:dyDescent="0.3">
      <c r="J50" s="5">
        <v>2</v>
      </c>
      <c r="K50" s="5">
        <v>1</v>
      </c>
      <c r="L50" s="11">
        <f>SUM(J50:K50)</f>
        <v>3</v>
      </c>
      <c r="M50" s="14">
        <f>(J50/D38)</f>
        <v>1.3513513513513514E-2</v>
      </c>
      <c r="N50" s="14">
        <f>(K50/B38)</f>
        <v>2.6954177897574125E-3</v>
      </c>
      <c r="O50" s="12">
        <f>(L50/C38)</f>
        <v>5.7142857142857143E-3</v>
      </c>
    </row>
    <row r="52" spans="1:15" x14ac:dyDescent="0.3">
      <c r="A52" s="16" t="s">
        <v>25</v>
      </c>
    </row>
    <row r="53" spans="1:15" x14ac:dyDescent="0.3">
      <c r="M53" s="2" t="s">
        <v>27</v>
      </c>
    </row>
    <row r="54" spans="1:15" x14ac:dyDescent="0.3">
      <c r="A54" s="66" t="s">
        <v>11</v>
      </c>
      <c r="B54" s="66"/>
      <c r="C54" s="66"/>
      <c r="D54" s="66" t="s">
        <v>12</v>
      </c>
      <c r="E54" s="66"/>
      <c r="F54" s="66"/>
      <c r="G54" s="66" t="s">
        <v>13</v>
      </c>
      <c r="H54" s="66"/>
      <c r="I54" s="66"/>
      <c r="J54" s="66" t="s">
        <v>15</v>
      </c>
      <c r="K54" s="66"/>
      <c r="L54" s="66"/>
      <c r="M54" s="66" t="s">
        <v>16</v>
      </c>
      <c r="N54" s="66"/>
      <c r="O54" s="66"/>
    </row>
    <row r="55" spans="1:15" x14ac:dyDescent="0.3">
      <c r="A55" s="10" t="s">
        <v>3</v>
      </c>
      <c r="B55" s="10" t="s">
        <v>2</v>
      </c>
      <c r="C55" s="11" t="s">
        <v>14</v>
      </c>
      <c r="D55" s="10" t="s">
        <v>3</v>
      </c>
      <c r="E55" s="10" t="s">
        <v>2</v>
      </c>
      <c r="F55" s="11" t="s">
        <v>14</v>
      </c>
      <c r="G55" s="10" t="s">
        <v>3</v>
      </c>
      <c r="H55" s="10" t="s">
        <v>2</v>
      </c>
      <c r="I55" s="11" t="s">
        <v>14</v>
      </c>
      <c r="J55" s="10" t="s">
        <v>3</v>
      </c>
      <c r="K55" s="10" t="s">
        <v>2</v>
      </c>
      <c r="L55" s="11" t="s">
        <v>14</v>
      </c>
      <c r="M55" s="10" t="s">
        <v>3</v>
      </c>
      <c r="N55" s="10" t="s">
        <v>2</v>
      </c>
      <c r="O55" s="11" t="s">
        <v>14</v>
      </c>
    </row>
    <row r="56" spans="1:15" x14ac:dyDescent="0.3">
      <c r="A56" s="5">
        <v>164</v>
      </c>
      <c r="B56" s="5">
        <v>390</v>
      </c>
      <c r="C56" s="11">
        <f>SUM(A56:B56)</f>
        <v>554</v>
      </c>
      <c r="D56" s="5">
        <v>157</v>
      </c>
      <c r="E56" s="5">
        <v>370</v>
      </c>
      <c r="F56" s="11">
        <f>SUM(D56:E56)</f>
        <v>527</v>
      </c>
      <c r="G56" s="5">
        <v>7</v>
      </c>
      <c r="H56" s="5">
        <v>20</v>
      </c>
      <c r="I56" s="11">
        <f>SUM(G56:H56)</f>
        <v>27</v>
      </c>
      <c r="J56" s="5">
        <v>35</v>
      </c>
      <c r="K56" s="5">
        <v>123</v>
      </c>
      <c r="L56" s="11">
        <f>SUM(J56:K56)</f>
        <v>158</v>
      </c>
      <c r="M56" s="14">
        <f>J56/A56</f>
        <v>0.21341463414634146</v>
      </c>
      <c r="N56" s="14">
        <f>K56/B56</f>
        <v>0.31538461538461537</v>
      </c>
      <c r="O56" s="12">
        <f>L56/C56</f>
        <v>0.2851985559566787</v>
      </c>
    </row>
    <row r="57" spans="1:15" x14ac:dyDescent="0.3">
      <c r="B57" s="18"/>
      <c r="E57" s="18"/>
      <c r="F57" s="12">
        <f>SUM(F56/C56)</f>
        <v>0.95126353790613716</v>
      </c>
      <c r="H57" s="18"/>
      <c r="I57" s="12">
        <f>SUM(I56/C56)</f>
        <v>4.8736462093862815E-2</v>
      </c>
    </row>
    <row r="58" spans="1:15" x14ac:dyDescent="0.3">
      <c r="A58" s="2" t="s">
        <v>85</v>
      </c>
      <c r="E58" s="18"/>
      <c r="J58" s="66" t="s">
        <v>17</v>
      </c>
      <c r="K58" s="66"/>
      <c r="L58" s="66"/>
      <c r="M58" s="66" t="s">
        <v>26</v>
      </c>
      <c r="N58" s="66"/>
      <c r="O58" s="66"/>
    </row>
    <row r="59" spans="1:15" x14ac:dyDescent="0.3">
      <c r="J59" s="5" t="s">
        <v>3</v>
      </c>
      <c r="K59" s="5" t="s">
        <v>2</v>
      </c>
      <c r="L59" s="11" t="s">
        <v>14</v>
      </c>
      <c r="M59" s="5" t="s">
        <v>3</v>
      </c>
      <c r="N59" s="5" t="s">
        <v>2</v>
      </c>
      <c r="O59" s="11" t="s">
        <v>14</v>
      </c>
    </row>
    <row r="60" spans="1:15" x14ac:dyDescent="0.3">
      <c r="J60" s="5">
        <v>70</v>
      </c>
      <c r="K60" s="5">
        <v>175</v>
      </c>
      <c r="L60" s="11">
        <f>SUM(J60:K60)</f>
        <v>245</v>
      </c>
      <c r="M60" s="14">
        <f>J60/A56</f>
        <v>0.42682926829268292</v>
      </c>
      <c r="N60" s="14">
        <f>K60/B56</f>
        <v>0.44871794871794873</v>
      </c>
      <c r="O60" s="12">
        <f>L60/C56</f>
        <v>0.44223826714801445</v>
      </c>
    </row>
    <row r="62" spans="1:15" x14ac:dyDescent="0.3">
      <c r="J62" s="66" t="s">
        <v>20</v>
      </c>
      <c r="K62" s="66"/>
      <c r="L62" s="66"/>
      <c r="M62" s="66" t="s">
        <v>21</v>
      </c>
      <c r="N62" s="66"/>
      <c r="O62" s="66"/>
    </row>
    <row r="63" spans="1:15" x14ac:dyDescent="0.3">
      <c r="J63" s="10" t="s">
        <v>3</v>
      </c>
      <c r="K63" s="10" t="s">
        <v>2</v>
      </c>
      <c r="L63" s="11" t="s">
        <v>14</v>
      </c>
      <c r="M63" s="10" t="s">
        <v>3</v>
      </c>
      <c r="N63" s="10" t="s">
        <v>2</v>
      </c>
      <c r="O63" s="11" t="s">
        <v>14</v>
      </c>
    </row>
    <row r="64" spans="1:15" x14ac:dyDescent="0.3">
      <c r="J64" s="5">
        <v>50</v>
      </c>
      <c r="K64" s="5">
        <v>71</v>
      </c>
      <c r="L64" s="11">
        <f>SUM(J64:K64)</f>
        <v>121</v>
      </c>
      <c r="M64" s="14">
        <f>(J64/A56)</f>
        <v>0.3048780487804878</v>
      </c>
      <c r="N64" s="14">
        <f>SUM(K64/B56)</f>
        <v>0.18205128205128204</v>
      </c>
      <c r="O64" s="12">
        <f>SUM(L64/C56)</f>
        <v>0.21841155234657039</v>
      </c>
    </row>
    <row r="66" spans="10:15" x14ac:dyDescent="0.3">
      <c r="J66" s="66" t="s">
        <v>22</v>
      </c>
      <c r="K66" s="66"/>
      <c r="L66" s="66"/>
      <c r="M66" s="66" t="s">
        <v>23</v>
      </c>
      <c r="N66" s="66"/>
      <c r="O66" s="66"/>
    </row>
    <row r="67" spans="10:15" x14ac:dyDescent="0.3">
      <c r="J67" s="10" t="s">
        <v>3</v>
      </c>
      <c r="K67" s="10" t="s">
        <v>2</v>
      </c>
      <c r="L67" s="11" t="s">
        <v>14</v>
      </c>
      <c r="M67" s="10" t="s">
        <v>3</v>
      </c>
      <c r="N67" s="10" t="s">
        <v>2</v>
      </c>
      <c r="O67" s="11" t="s">
        <v>14</v>
      </c>
    </row>
    <row r="68" spans="10:15" x14ac:dyDescent="0.3">
      <c r="J68" s="5">
        <v>2</v>
      </c>
      <c r="K68" s="5">
        <v>1</v>
      </c>
      <c r="L68" s="11">
        <f>SUM(J68:K68)</f>
        <v>3</v>
      </c>
      <c r="M68" s="14">
        <f>(J68/A56)</f>
        <v>1.2195121951219513E-2</v>
      </c>
      <c r="N68" s="14">
        <f>SUM(K68/B56)</f>
        <v>2.5641025641025641E-3</v>
      </c>
      <c r="O68" s="12">
        <f>SUM(L68/C56)</f>
        <v>5.415162454873646E-3</v>
      </c>
    </row>
  </sheetData>
  <sheetProtection sheet="1" objects="1" scenarios="1"/>
  <mergeCells count="34">
    <mergeCell ref="J18:L18"/>
    <mergeCell ref="M18:O18"/>
    <mergeCell ref="B6:D6"/>
    <mergeCell ref="A18:C18"/>
    <mergeCell ref="D18:F18"/>
    <mergeCell ref="G18:I18"/>
    <mergeCell ref="J40:L40"/>
    <mergeCell ref="M40:O40"/>
    <mergeCell ref="J22:L22"/>
    <mergeCell ref="M22:O22"/>
    <mergeCell ref="J26:L26"/>
    <mergeCell ref="M26:O26"/>
    <mergeCell ref="J30:L30"/>
    <mergeCell ref="M30:O30"/>
    <mergeCell ref="A36:C36"/>
    <mergeCell ref="D36:F36"/>
    <mergeCell ref="G36:I36"/>
    <mergeCell ref="J36:L36"/>
    <mergeCell ref="M36:O36"/>
    <mergeCell ref="J44:L44"/>
    <mergeCell ref="M44:O44"/>
    <mergeCell ref="J48:L48"/>
    <mergeCell ref="M48:O48"/>
    <mergeCell ref="A54:C54"/>
    <mergeCell ref="D54:F54"/>
    <mergeCell ref="G54:I54"/>
    <mergeCell ref="J54:L54"/>
    <mergeCell ref="M54:O54"/>
    <mergeCell ref="J58:L58"/>
    <mergeCell ref="M58:O58"/>
    <mergeCell ref="J62:L62"/>
    <mergeCell ref="M62:O62"/>
    <mergeCell ref="J66:L66"/>
    <mergeCell ref="M66:O6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A1009-FDC7-4001-8488-46B32751735D}">
  <dimension ref="A1:E55"/>
  <sheetViews>
    <sheetView workbookViewId="0"/>
  </sheetViews>
  <sheetFormatPr baseColWidth="10" defaultRowHeight="14.4" x14ac:dyDescent="0.3"/>
  <cols>
    <col min="1" max="1" width="33.88671875" customWidth="1"/>
    <col min="2" max="4" width="14.6640625" bestFit="1" customWidth="1"/>
  </cols>
  <sheetData>
    <row r="1" spans="1:5" ht="18" x14ac:dyDescent="0.35">
      <c r="A1" s="1" t="s">
        <v>9</v>
      </c>
    </row>
    <row r="2" spans="1:5" x14ac:dyDescent="0.3">
      <c r="A2" s="2" t="s">
        <v>91</v>
      </c>
    </row>
    <row r="4" spans="1:5" x14ac:dyDescent="0.3">
      <c r="A4" s="16" t="s">
        <v>28</v>
      </c>
    </row>
    <row r="5" spans="1:5" x14ac:dyDescent="0.3">
      <c r="A5" s="19" t="s">
        <v>29</v>
      </c>
      <c r="B5" s="20" t="s">
        <v>10</v>
      </c>
      <c r="C5" s="20" t="s">
        <v>24</v>
      </c>
      <c r="D5" s="20" t="s">
        <v>25</v>
      </c>
      <c r="E5" s="29" t="s">
        <v>4</v>
      </c>
    </row>
    <row r="6" spans="1:5" x14ac:dyDescent="0.3">
      <c r="A6" s="21" t="s">
        <v>30</v>
      </c>
      <c r="B6" s="5">
        <v>52</v>
      </c>
      <c r="C6" s="5">
        <v>27</v>
      </c>
      <c r="D6" s="5">
        <v>25</v>
      </c>
      <c r="E6" s="22">
        <f>SUM(Tableau14[[#This Row],[6ème échelon]:[9ème échelon]])</f>
        <v>104</v>
      </c>
    </row>
    <row r="7" spans="1:5" x14ac:dyDescent="0.3">
      <c r="A7" s="21" t="s">
        <v>31</v>
      </c>
      <c r="B7" s="5">
        <v>53</v>
      </c>
      <c r="C7" s="5">
        <v>28</v>
      </c>
      <c r="D7" s="5">
        <v>21</v>
      </c>
      <c r="E7" s="22">
        <f>SUM(Tableau14[[#This Row],[6ème échelon]:[9ème échelon]])</f>
        <v>102</v>
      </c>
    </row>
    <row r="8" spans="1:5" x14ac:dyDescent="0.3">
      <c r="A8" s="21" t="s">
        <v>32</v>
      </c>
      <c r="B8" s="5">
        <v>18</v>
      </c>
      <c r="C8" s="5">
        <v>25</v>
      </c>
      <c r="D8" s="5">
        <v>17</v>
      </c>
      <c r="E8" s="22">
        <f>SUM(Tableau14[[#This Row],[6ème échelon]:[9ème échelon]])</f>
        <v>60</v>
      </c>
    </row>
    <row r="9" spans="1:5" x14ac:dyDescent="0.3">
      <c r="A9" s="21" t="s">
        <v>33</v>
      </c>
      <c r="B9" s="5">
        <v>30</v>
      </c>
      <c r="C9" s="5">
        <v>15</v>
      </c>
      <c r="D9" s="5">
        <v>12</v>
      </c>
      <c r="E9" s="22">
        <f>SUM(Tableau14[[#This Row],[6ème échelon]:[9ème échelon]])</f>
        <v>57</v>
      </c>
    </row>
    <row r="10" spans="1:5" x14ac:dyDescent="0.3">
      <c r="A10" s="21" t="s">
        <v>34</v>
      </c>
      <c r="B10" s="5">
        <v>19</v>
      </c>
      <c r="C10" s="5">
        <v>7</v>
      </c>
      <c r="D10" s="5">
        <v>10</v>
      </c>
      <c r="E10" s="22">
        <f>SUM(Tableau14[[#This Row],[6ème échelon]:[9ème échelon]])</f>
        <v>36</v>
      </c>
    </row>
    <row r="11" spans="1:5" x14ac:dyDescent="0.3">
      <c r="A11" s="21" t="s">
        <v>35</v>
      </c>
      <c r="B11" s="5">
        <v>2</v>
      </c>
      <c r="C11" s="5">
        <v>16</v>
      </c>
      <c r="D11" s="5">
        <v>18</v>
      </c>
      <c r="E11" s="22">
        <f>SUM(Tableau14[[#This Row],[6ème échelon]:[9ème échelon]])</f>
        <v>36</v>
      </c>
    </row>
    <row r="12" spans="1:5" x14ac:dyDescent="0.3">
      <c r="A12" s="21" t="s">
        <v>36</v>
      </c>
      <c r="B12" s="5">
        <v>9</v>
      </c>
      <c r="C12" s="5">
        <v>5</v>
      </c>
      <c r="D12" s="5">
        <v>14</v>
      </c>
      <c r="E12" s="22">
        <f>SUM(Tableau14[[#This Row],[6ème échelon]:[9ème échelon]])</f>
        <v>28</v>
      </c>
    </row>
    <row r="13" spans="1:5" x14ac:dyDescent="0.3">
      <c r="A13" s="21" t="s">
        <v>37</v>
      </c>
      <c r="B13" s="5">
        <v>15</v>
      </c>
      <c r="C13" s="5">
        <v>5</v>
      </c>
      <c r="D13" s="5">
        <v>6</v>
      </c>
      <c r="E13" s="22">
        <f>SUM(Tableau14[[#This Row],[6ème échelon]:[9ème échelon]])</f>
        <v>26</v>
      </c>
    </row>
    <row r="14" spans="1:5" x14ac:dyDescent="0.3">
      <c r="A14" s="21" t="s">
        <v>38</v>
      </c>
      <c r="B14" s="5">
        <v>11</v>
      </c>
      <c r="C14" s="23"/>
      <c r="D14" s="5">
        <v>8</v>
      </c>
      <c r="E14" s="22">
        <f>SUM(Tableau14[[#This Row],[6ème échelon]:[9ème échelon]])</f>
        <v>19</v>
      </c>
    </row>
    <row r="15" spans="1:5" x14ac:dyDescent="0.3">
      <c r="A15" s="21" t="s">
        <v>39</v>
      </c>
      <c r="B15" s="5">
        <v>7</v>
      </c>
      <c r="C15" s="5">
        <v>3</v>
      </c>
      <c r="D15" s="5">
        <v>6</v>
      </c>
      <c r="E15" s="22">
        <f>SUM(Tableau14[[#This Row],[6ème échelon]:[9ème échelon]])</f>
        <v>16</v>
      </c>
    </row>
    <row r="16" spans="1:5" x14ac:dyDescent="0.3">
      <c r="A16" s="21" t="s">
        <v>40</v>
      </c>
      <c r="B16" s="5">
        <v>11</v>
      </c>
      <c r="C16" s="5">
        <v>4</v>
      </c>
      <c r="D16" s="5">
        <v>1</v>
      </c>
      <c r="E16" s="22">
        <f>SUM(Tableau14[[#This Row],[6ème échelon]:[9ème échelon]])</f>
        <v>16</v>
      </c>
    </row>
    <row r="17" spans="1:5" x14ac:dyDescent="0.3">
      <c r="A17" s="21" t="s">
        <v>41</v>
      </c>
      <c r="B17" s="5">
        <v>3</v>
      </c>
      <c r="C17" s="5">
        <v>4</v>
      </c>
      <c r="D17" s="5">
        <v>7</v>
      </c>
      <c r="E17" s="22">
        <f>SUM(Tableau14[[#This Row],[6ème échelon]:[9ème échelon]])</f>
        <v>14</v>
      </c>
    </row>
    <row r="18" spans="1:5" x14ac:dyDescent="0.3">
      <c r="A18" s="21" t="s">
        <v>42</v>
      </c>
      <c r="B18" s="5">
        <v>5</v>
      </c>
      <c r="C18" s="5">
        <v>4</v>
      </c>
      <c r="D18" s="23"/>
      <c r="E18" s="22">
        <f>SUM(Tableau14[[#This Row],[6ème échelon]:[9ème échelon]])</f>
        <v>9</v>
      </c>
    </row>
    <row r="19" spans="1:5" x14ac:dyDescent="0.3">
      <c r="A19" s="21" t="s">
        <v>43</v>
      </c>
      <c r="B19" s="5">
        <v>5</v>
      </c>
      <c r="C19" s="5">
        <v>1</v>
      </c>
      <c r="D19" s="5">
        <v>3</v>
      </c>
      <c r="E19" s="22">
        <f>SUM(Tableau14[[#This Row],[6ème échelon]:[9ème échelon]])</f>
        <v>9</v>
      </c>
    </row>
    <row r="20" spans="1:5" x14ac:dyDescent="0.3">
      <c r="A20" s="21" t="s">
        <v>44</v>
      </c>
      <c r="B20" s="5">
        <v>4</v>
      </c>
      <c r="C20" s="5">
        <v>2</v>
      </c>
      <c r="D20" s="5">
        <v>2</v>
      </c>
      <c r="E20" s="24">
        <f>SUM(Tableau14[[#This Row],[6ème échelon]:[9ème échelon]])</f>
        <v>8</v>
      </c>
    </row>
    <row r="21" spans="1:5" x14ac:dyDescent="0.3">
      <c r="A21" s="21" t="s">
        <v>45</v>
      </c>
      <c r="B21" s="5">
        <v>4</v>
      </c>
      <c r="C21" s="23"/>
      <c r="D21" s="5">
        <v>2</v>
      </c>
      <c r="E21" s="22">
        <f>SUM(Tableau14[[#This Row],[6ème échelon]:[9ème échelon]])</f>
        <v>6</v>
      </c>
    </row>
    <row r="22" spans="1:5" x14ac:dyDescent="0.3">
      <c r="A22" s="21" t="s">
        <v>46</v>
      </c>
      <c r="B22" s="5">
        <v>2</v>
      </c>
      <c r="C22" s="5">
        <v>2</v>
      </c>
      <c r="D22" s="5">
        <v>1</v>
      </c>
      <c r="E22" s="22">
        <f>SUM(Tableau14[[#This Row],[6ème échelon]:[9ème échelon]])</f>
        <v>5</v>
      </c>
    </row>
    <row r="23" spans="1:5" x14ac:dyDescent="0.3">
      <c r="A23" s="21" t="s">
        <v>47</v>
      </c>
      <c r="B23" s="10">
        <v>2</v>
      </c>
      <c r="C23" s="23"/>
      <c r="D23" s="10">
        <v>1</v>
      </c>
      <c r="E23" s="22">
        <f>SUM(Tableau14[[#This Row],[6ème échelon]:[9ème échelon]])</f>
        <v>3</v>
      </c>
    </row>
    <row r="24" spans="1:5" x14ac:dyDescent="0.3">
      <c r="A24" s="21" t="s">
        <v>48</v>
      </c>
      <c r="B24" s="5">
        <v>2</v>
      </c>
      <c r="C24" s="23"/>
      <c r="D24" s="23"/>
      <c r="E24" s="22">
        <f>SUM(Tableau14[[#This Row],[6ème échelon]:[9ème échelon]])</f>
        <v>2</v>
      </c>
    </row>
    <row r="25" spans="1:5" x14ac:dyDescent="0.3">
      <c r="A25" s="21" t="s">
        <v>49</v>
      </c>
      <c r="B25" s="23"/>
      <c r="C25" s="23"/>
      <c r="D25" s="5">
        <v>1</v>
      </c>
      <c r="E25" s="22">
        <f>SUM(Tableau14[[#This Row],[6ème échelon]:[9ème échelon]])</f>
        <v>1</v>
      </c>
    </row>
    <row r="26" spans="1:5" x14ac:dyDescent="0.3">
      <c r="A26" s="21" t="s">
        <v>50</v>
      </c>
      <c r="B26" s="23"/>
      <c r="C26" s="23"/>
      <c r="D26" s="5">
        <v>1</v>
      </c>
      <c r="E26" s="22">
        <f>SUM(Tableau14[[#This Row],[6ème échelon]:[9ème échelon]])</f>
        <v>1</v>
      </c>
    </row>
    <row r="27" spans="1:5" x14ac:dyDescent="0.3">
      <c r="A27" s="21" t="s">
        <v>51</v>
      </c>
      <c r="B27" s="5">
        <v>1</v>
      </c>
      <c r="C27" s="23"/>
      <c r="D27" s="23"/>
      <c r="E27" s="22">
        <f>SUM(Tableau14[[#This Row],[6ème échelon]:[9ème échelon]])</f>
        <v>1</v>
      </c>
    </row>
    <row r="28" spans="1:5" x14ac:dyDescent="0.3">
      <c r="A28" s="21" t="s">
        <v>52</v>
      </c>
      <c r="B28" s="23"/>
      <c r="C28" s="23"/>
      <c r="D28" s="5">
        <v>1</v>
      </c>
      <c r="E28" s="22">
        <f>SUM(Tableau14[[#This Row],[6ème échelon]:[9ème échelon]])</f>
        <v>1</v>
      </c>
    </row>
    <row r="29" spans="1:5" x14ac:dyDescent="0.3">
      <c r="A29" s="30" t="s">
        <v>4</v>
      </c>
      <c r="B29" s="25">
        <f>SUM(B6:B28)</f>
        <v>255</v>
      </c>
      <c r="C29" s="25">
        <f>SUM(C6:C28)</f>
        <v>148</v>
      </c>
      <c r="D29" s="25">
        <f>SUM(D6:D28)</f>
        <v>157</v>
      </c>
      <c r="E29" s="26">
        <f>SUM(Tableau14[[#This Row],[6ème échelon]:[9ème échelon]])</f>
        <v>560</v>
      </c>
    </row>
    <row r="31" spans="1:5" x14ac:dyDescent="0.3">
      <c r="A31" s="16" t="s">
        <v>53</v>
      </c>
    </row>
    <row r="32" spans="1:5" x14ac:dyDescent="0.3">
      <c r="A32" s="19" t="s">
        <v>29</v>
      </c>
      <c r="B32" s="20" t="s">
        <v>10</v>
      </c>
      <c r="C32" s="20" t="s">
        <v>24</v>
      </c>
      <c r="D32" s="20" t="s">
        <v>25</v>
      </c>
      <c r="E32" s="31" t="s">
        <v>4</v>
      </c>
    </row>
    <row r="33" spans="1:5" x14ac:dyDescent="0.3">
      <c r="A33" s="21" t="s">
        <v>54</v>
      </c>
      <c r="B33" s="5">
        <v>104</v>
      </c>
      <c r="C33" s="5">
        <v>81</v>
      </c>
      <c r="D33" s="5">
        <v>87</v>
      </c>
      <c r="E33" s="22">
        <f>SUM(Tableau1[[#This Row],[6ème échelon]:[9ème échelon]])</f>
        <v>272</v>
      </c>
    </row>
    <row r="34" spans="1:5" x14ac:dyDescent="0.3">
      <c r="A34" s="21" t="s">
        <v>34</v>
      </c>
      <c r="B34" s="5">
        <v>95</v>
      </c>
      <c r="C34" s="5">
        <v>74</v>
      </c>
      <c r="D34" s="5">
        <v>69</v>
      </c>
      <c r="E34" s="22">
        <f>SUM(Tableau1[[#This Row],[6ème échelon]:[9ème échelon]])</f>
        <v>238</v>
      </c>
    </row>
    <row r="35" spans="1:5" x14ac:dyDescent="0.3">
      <c r="A35" s="21" t="s">
        <v>31</v>
      </c>
      <c r="B35" s="5">
        <v>59</v>
      </c>
      <c r="C35" s="5">
        <v>34</v>
      </c>
      <c r="D35" s="5">
        <v>32</v>
      </c>
      <c r="E35" s="22">
        <f>SUM(Tableau1[[#This Row],[6ème échelon]:[9ème échelon]])</f>
        <v>125</v>
      </c>
    </row>
    <row r="36" spans="1:5" x14ac:dyDescent="0.3">
      <c r="A36" s="21" t="s">
        <v>37</v>
      </c>
      <c r="B36" s="5">
        <v>59</v>
      </c>
      <c r="C36" s="5">
        <v>22</v>
      </c>
      <c r="D36" s="5">
        <v>41</v>
      </c>
      <c r="E36" s="22">
        <f>SUM(Tableau1[[#This Row],[6ème échelon]:[9ème échelon]])</f>
        <v>122</v>
      </c>
    </row>
    <row r="37" spans="1:5" x14ac:dyDescent="0.3">
      <c r="A37" s="21" t="s">
        <v>36</v>
      </c>
      <c r="B37" s="5">
        <v>39</v>
      </c>
      <c r="C37" s="5">
        <v>27</v>
      </c>
      <c r="D37" s="5">
        <v>35</v>
      </c>
      <c r="E37" s="22">
        <f>SUM(Tableau1[[#This Row],[6ème échelon]:[9ème échelon]])</f>
        <v>101</v>
      </c>
    </row>
    <row r="38" spans="1:5" x14ac:dyDescent="0.3">
      <c r="A38" s="21" t="s">
        <v>55</v>
      </c>
      <c r="B38" s="5">
        <v>43</v>
      </c>
      <c r="C38" s="5">
        <v>33</v>
      </c>
      <c r="D38" s="5">
        <v>24</v>
      </c>
      <c r="E38" s="22">
        <f>SUM(Tableau1[[#This Row],[6ème échelon]:[9ème échelon]])</f>
        <v>100</v>
      </c>
    </row>
    <row r="39" spans="1:5" x14ac:dyDescent="0.3">
      <c r="A39" s="21" t="s">
        <v>43</v>
      </c>
      <c r="B39" s="5">
        <v>27</v>
      </c>
      <c r="C39" s="5">
        <v>21</v>
      </c>
      <c r="D39" s="5">
        <v>20</v>
      </c>
      <c r="E39" s="22">
        <f>SUM(Tableau1[[#This Row],[6ème échelon]:[9ème échelon]])</f>
        <v>68</v>
      </c>
    </row>
    <row r="40" spans="1:5" x14ac:dyDescent="0.3">
      <c r="A40" s="21" t="s">
        <v>32</v>
      </c>
      <c r="B40" s="5">
        <v>12</v>
      </c>
      <c r="C40" s="5">
        <v>21</v>
      </c>
      <c r="D40" s="5">
        <v>22</v>
      </c>
      <c r="E40" s="22">
        <f>SUM(Tableau1[[#This Row],[6ème échelon]:[9ème échelon]])</f>
        <v>55</v>
      </c>
    </row>
    <row r="41" spans="1:5" x14ac:dyDescent="0.3">
      <c r="A41" s="21" t="s">
        <v>42</v>
      </c>
      <c r="B41" s="5">
        <v>19</v>
      </c>
      <c r="C41" s="5">
        <v>9</v>
      </c>
      <c r="D41" s="5">
        <v>3</v>
      </c>
      <c r="E41" s="22">
        <f>SUM(Tableau1[[#This Row],[6ème échelon]:[9ème échelon]])</f>
        <v>31</v>
      </c>
    </row>
    <row r="42" spans="1:5" x14ac:dyDescent="0.3">
      <c r="A42" s="21" t="s">
        <v>44</v>
      </c>
      <c r="B42" s="5">
        <v>16</v>
      </c>
      <c r="C42" s="5">
        <v>7</v>
      </c>
      <c r="D42" s="5">
        <v>5</v>
      </c>
      <c r="E42" s="24">
        <f>SUM(Tableau1[[#This Row],[6ème échelon]:[9ème échelon]])</f>
        <v>28</v>
      </c>
    </row>
    <row r="43" spans="1:5" x14ac:dyDescent="0.3">
      <c r="A43" s="21" t="s">
        <v>47</v>
      </c>
      <c r="B43" s="10">
        <v>11</v>
      </c>
      <c r="C43" s="10">
        <v>4</v>
      </c>
      <c r="D43" s="10">
        <v>7</v>
      </c>
      <c r="E43" s="22">
        <f>SUM(Tableau1[[#This Row],[6ème échelon]:[9ème échelon]])</f>
        <v>22</v>
      </c>
    </row>
    <row r="44" spans="1:5" x14ac:dyDescent="0.3">
      <c r="A44" s="21" t="s">
        <v>39</v>
      </c>
      <c r="B44" s="5">
        <v>11</v>
      </c>
      <c r="C44" s="5">
        <v>6</v>
      </c>
      <c r="D44" s="5">
        <v>3</v>
      </c>
      <c r="E44" s="22">
        <f>SUM(Tableau1[[#This Row],[6ème échelon]:[9ème échelon]])</f>
        <v>20</v>
      </c>
    </row>
    <row r="45" spans="1:5" x14ac:dyDescent="0.3">
      <c r="A45" s="21" t="s">
        <v>38</v>
      </c>
      <c r="B45" s="5">
        <v>6</v>
      </c>
      <c r="C45" s="5">
        <v>3</v>
      </c>
      <c r="D45" s="5">
        <v>11</v>
      </c>
      <c r="E45" s="22">
        <f>SUM(Tableau1[[#This Row],[6ème échelon]:[9ème échelon]])</f>
        <v>20</v>
      </c>
    </row>
    <row r="46" spans="1:5" x14ac:dyDescent="0.3">
      <c r="A46" s="21" t="s">
        <v>40</v>
      </c>
      <c r="B46" s="5">
        <v>12</v>
      </c>
      <c r="C46" s="5">
        <v>4</v>
      </c>
      <c r="D46" s="5">
        <v>4</v>
      </c>
      <c r="E46" s="24">
        <f>SUM(Tableau1[[#This Row],[6ème échelon]:[9ème échelon]])</f>
        <v>20</v>
      </c>
    </row>
    <row r="47" spans="1:5" x14ac:dyDescent="0.3">
      <c r="A47" s="21" t="s">
        <v>52</v>
      </c>
      <c r="B47" s="5">
        <v>5</v>
      </c>
      <c r="C47" s="5">
        <v>6</v>
      </c>
      <c r="D47" s="5">
        <v>1</v>
      </c>
      <c r="E47" s="22">
        <f>SUM(Tableau1[[#This Row],[6ème échelon]:[9ème échelon]])</f>
        <v>12</v>
      </c>
    </row>
    <row r="48" spans="1:5" x14ac:dyDescent="0.3">
      <c r="A48" s="21" t="s">
        <v>35</v>
      </c>
      <c r="B48" s="5">
        <v>1</v>
      </c>
      <c r="C48" s="5">
        <v>2</v>
      </c>
      <c r="D48" s="5">
        <v>4</v>
      </c>
      <c r="E48" s="22">
        <f>SUM(Tableau1[[#This Row],[6ème échelon]:[9ème échelon]])</f>
        <v>7</v>
      </c>
    </row>
    <row r="49" spans="1:5" x14ac:dyDescent="0.3">
      <c r="A49" s="21" t="s">
        <v>48</v>
      </c>
      <c r="B49" s="5">
        <v>5</v>
      </c>
      <c r="C49" s="23"/>
      <c r="D49" s="5">
        <v>1</v>
      </c>
      <c r="E49" s="22">
        <f>SUM(Tableau1[[#This Row],[6ème échelon]:[9ème échelon]])</f>
        <v>6</v>
      </c>
    </row>
    <row r="50" spans="1:5" x14ac:dyDescent="0.3">
      <c r="A50" s="21" t="s">
        <v>45</v>
      </c>
      <c r="B50" s="5">
        <v>5</v>
      </c>
      <c r="C50" s="23"/>
      <c r="D50" s="5">
        <v>1</v>
      </c>
      <c r="E50" s="22">
        <f>SUM(Tableau1[[#This Row],[6ème échelon]:[9ème échelon]])</f>
        <v>6</v>
      </c>
    </row>
    <row r="51" spans="1:5" x14ac:dyDescent="0.3">
      <c r="A51" s="21" t="s">
        <v>46</v>
      </c>
      <c r="B51" s="5">
        <v>2</v>
      </c>
      <c r="C51" s="5">
        <v>2</v>
      </c>
      <c r="D51" s="23"/>
      <c r="E51" s="24">
        <f>SUM(Tableau1[[#This Row],[6ème échelon]:[9ème échelon]])</f>
        <v>4</v>
      </c>
    </row>
    <row r="52" spans="1:5" x14ac:dyDescent="0.3">
      <c r="A52" s="21" t="s">
        <v>56</v>
      </c>
      <c r="B52" s="5">
        <v>4</v>
      </c>
      <c r="C52" s="23"/>
      <c r="D52" s="23"/>
      <c r="E52" s="22">
        <f>SUM(Tableau1[[#This Row],[6ème échelon]:[9ème échelon]])</f>
        <v>4</v>
      </c>
    </row>
    <row r="53" spans="1:5" x14ac:dyDescent="0.3">
      <c r="A53" s="21" t="s">
        <v>57</v>
      </c>
      <c r="B53" s="5">
        <v>1</v>
      </c>
      <c r="C53" s="23"/>
      <c r="D53" s="23"/>
      <c r="E53" s="24">
        <f>SUM(Tableau1[[#This Row],[6ème échelon]:[9ème échelon]])</f>
        <v>1</v>
      </c>
    </row>
    <row r="54" spans="1:5" x14ac:dyDescent="0.3">
      <c r="A54" s="21" t="s">
        <v>58</v>
      </c>
      <c r="B54" s="5">
        <v>1</v>
      </c>
      <c r="C54" s="23"/>
      <c r="D54" s="23"/>
      <c r="E54" s="22">
        <f>SUM(Tableau1[[#This Row],[6ème échelon]:[9ème échelon]])</f>
        <v>1</v>
      </c>
    </row>
    <row r="55" spans="1:5" x14ac:dyDescent="0.3">
      <c r="A55" s="32" t="s">
        <v>4</v>
      </c>
      <c r="B55" s="25">
        <f>SUM(B33:B54)</f>
        <v>537</v>
      </c>
      <c r="C55" s="25">
        <f>SUM(C33:C54)</f>
        <v>356</v>
      </c>
      <c r="D55" s="25">
        <f>SUM(D33:D54)</f>
        <v>370</v>
      </c>
      <c r="E55" s="26">
        <f>SUM(Tableau1[[#This Row],[6ème échelon]:[9ème échelon]])</f>
        <v>1263</v>
      </c>
    </row>
  </sheetData>
  <sheetProtection sheet="1" objects="1" scenarios="1"/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96AF0-E667-4EB2-8949-C99AF8C918A7}">
  <dimension ref="A1:E38"/>
  <sheetViews>
    <sheetView workbookViewId="0"/>
  </sheetViews>
  <sheetFormatPr baseColWidth="10" defaultRowHeight="14.4" x14ac:dyDescent="0.3"/>
  <cols>
    <col min="1" max="1" width="33" customWidth="1"/>
    <col min="2" max="4" width="14.6640625" bestFit="1" customWidth="1"/>
  </cols>
  <sheetData>
    <row r="1" spans="1:5" ht="18" x14ac:dyDescent="0.35">
      <c r="A1" s="1" t="s">
        <v>9</v>
      </c>
    </row>
    <row r="2" spans="1:5" x14ac:dyDescent="0.3">
      <c r="A2" s="2" t="s">
        <v>63</v>
      </c>
    </row>
    <row r="4" spans="1:5" x14ac:dyDescent="0.3">
      <c r="A4" s="16" t="s">
        <v>28</v>
      </c>
    </row>
    <row r="5" spans="1:5" x14ac:dyDescent="0.3">
      <c r="A5" s="19" t="s">
        <v>29</v>
      </c>
      <c r="B5" s="20" t="s">
        <v>10</v>
      </c>
      <c r="C5" s="20" t="s">
        <v>24</v>
      </c>
      <c r="D5" s="20" t="s">
        <v>25</v>
      </c>
      <c r="E5" s="33" t="s">
        <v>4</v>
      </c>
    </row>
    <row r="6" spans="1:5" x14ac:dyDescent="0.3">
      <c r="A6" s="21" t="s">
        <v>30</v>
      </c>
      <c r="B6" s="10">
        <v>6</v>
      </c>
      <c r="C6" s="23"/>
      <c r="D6" s="10">
        <v>3</v>
      </c>
      <c r="E6" s="22">
        <v>9</v>
      </c>
    </row>
    <row r="7" spans="1:5" x14ac:dyDescent="0.3">
      <c r="A7" s="21" t="s">
        <v>31</v>
      </c>
      <c r="B7" s="10">
        <v>5</v>
      </c>
      <c r="C7" s="10">
        <v>1</v>
      </c>
      <c r="D7" s="10">
        <v>1</v>
      </c>
      <c r="E7" s="22">
        <v>7</v>
      </c>
    </row>
    <row r="8" spans="1:5" x14ac:dyDescent="0.3">
      <c r="A8" s="21" t="s">
        <v>33</v>
      </c>
      <c r="B8" s="10">
        <v>2</v>
      </c>
      <c r="C8" s="10">
        <v>2</v>
      </c>
      <c r="D8" s="23"/>
      <c r="E8" s="22">
        <v>4</v>
      </c>
    </row>
    <row r="9" spans="1:5" x14ac:dyDescent="0.3">
      <c r="A9" s="21" t="s">
        <v>47</v>
      </c>
      <c r="B9" s="23"/>
      <c r="C9" s="10">
        <v>1</v>
      </c>
      <c r="D9" s="10">
        <v>1</v>
      </c>
      <c r="E9" s="22">
        <v>2</v>
      </c>
    </row>
    <row r="10" spans="1:5" x14ac:dyDescent="0.3">
      <c r="A10" s="21" t="s">
        <v>43</v>
      </c>
      <c r="B10" s="10">
        <v>1</v>
      </c>
      <c r="C10" s="23"/>
      <c r="D10" s="23"/>
      <c r="E10" s="22">
        <v>1</v>
      </c>
    </row>
    <row r="11" spans="1:5" x14ac:dyDescent="0.3">
      <c r="A11" s="21" t="s">
        <v>39</v>
      </c>
      <c r="B11" s="23"/>
      <c r="C11" s="10">
        <v>1</v>
      </c>
      <c r="D11" s="10"/>
      <c r="E11" s="22">
        <v>1</v>
      </c>
    </row>
    <row r="12" spans="1:5" x14ac:dyDescent="0.3">
      <c r="A12" s="21" t="s">
        <v>38</v>
      </c>
      <c r="B12" s="23"/>
      <c r="C12" s="23"/>
      <c r="D12" s="10">
        <v>1</v>
      </c>
      <c r="E12" s="22">
        <v>1</v>
      </c>
    </row>
    <row r="13" spans="1:5" x14ac:dyDescent="0.3">
      <c r="A13" s="21" t="s">
        <v>37</v>
      </c>
      <c r="B13" s="10">
        <v>1</v>
      </c>
      <c r="C13" s="23"/>
      <c r="D13" s="23"/>
      <c r="E13" s="22">
        <v>1</v>
      </c>
    </row>
    <row r="14" spans="1:5" x14ac:dyDescent="0.3">
      <c r="A14" s="21" t="s">
        <v>59</v>
      </c>
      <c r="B14" s="23"/>
      <c r="C14" s="23"/>
      <c r="D14" s="5">
        <v>1</v>
      </c>
      <c r="E14" s="22">
        <v>1</v>
      </c>
    </row>
    <row r="15" spans="1:5" x14ac:dyDescent="0.3">
      <c r="A15" s="21" t="s">
        <v>36</v>
      </c>
      <c r="B15" s="23"/>
      <c r="C15" s="10">
        <v>1</v>
      </c>
      <c r="D15" s="23"/>
      <c r="E15" s="22">
        <v>1</v>
      </c>
    </row>
    <row r="16" spans="1:5" x14ac:dyDescent="0.3">
      <c r="A16" s="7" t="s">
        <v>4</v>
      </c>
      <c r="B16" s="25">
        <f>SUM(B6:B15)</f>
        <v>15</v>
      </c>
      <c r="C16" s="25">
        <f>SUM(C6:C15)</f>
        <v>6</v>
      </c>
      <c r="D16" s="25">
        <f>SUM(D6:D15)</f>
        <v>7</v>
      </c>
      <c r="E16" s="26">
        <f>SUM(Tableau17[[#This Row],[6ème échelon]:[9ème échelon]])</f>
        <v>28</v>
      </c>
    </row>
    <row r="18" spans="1:5" x14ac:dyDescent="0.3">
      <c r="A18" s="16" t="s">
        <v>53</v>
      </c>
    </row>
    <row r="19" spans="1:5" x14ac:dyDescent="0.3">
      <c r="A19" s="34" t="s">
        <v>29</v>
      </c>
      <c r="B19" s="34" t="s">
        <v>10</v>
      </c>
      <c r="C19" s="34" t="s">
        <v>24</v>
      </c>
      <c r="D19" s="34" t="s">
        <v>25</v>
      </c>
      <c r="E19" s="35" t="s">
        <v>4</v>
      </c>
    </row>
    <row r="20" spans="1:5" x14ac:dyDescent="0.3">
      <c r="A20" s="36" t="s">
        <v>33</v>
      </c>
      <c r="B20" s="37">
        <v>14</v>
      </c>
      <c r="C20" s="37">
        <v>2</v>
      </c>
      <c r="D20" s="37">
        <v>4</v>
      </c>
      <c r="E20" s="28">
        <v>20</v>
      </c>
    </row>
    <row r="21" spans="1:5" x14ac:dyDescent="0.3">
      <c r="A21" s="36" t="s">
        <v>60</v>
      </c>
      <c r="B21" s="37">
        <v>5</v>
      </c>
      <c r="C21" s="37">
        <v>5</v>
      </c>
      <c r="D21" s="37">
        <v>5</v>
      </c>
      <c r="E21" s="28">
        <v>15</v>
      </c>
    </row>
    <row r="22" spans="1:5" x14ac:dyDescent="0.3">
      <c r="A22" s="36" t="s">
        <v>37</v>
      </c>
      <c r="B22" s="37">
        <v>7</v>
      </c>
      <c r="C22" s="37">
        <v>2</v>
      </c>
      <c r="D22" s="37">
        <v>2</v>
      </c>
      <c r="E22" s="28">
        <v>11</v>
      </c>
    </row>
    <row r="23" spans="1:5" x14ac:dyDescent="0.3">
      <c r="A23" s="36" t="s">
        <v>30</v>
      </c>
      <c r="B23" s="37">
        <v>4</v>
      </c>
      <c r="C23" s="37">
        <v>2</v>
      </c>
      <c r="D23" s="37">
        <v>1</v>
      </c>
      <c r="E23" s="28">
        <v>7</v>
      </c>
    </row>
    <row r="24" spans="1:5" x14ac:dyDescent="0.3">
      <c r="A24" s="36" t="s">
        <v>31</v>
      </c>
      <c r="B24" s="37">
        <v>4</v>
      </c>
      <c r="C24" s="27"/>
      <c r="D24" s="37">
        <v>1</v>
      </c>
      <c r="E24" s="28">
        <v>5</v>
      </c>
    </row>
    <row r="25" spans="1:5" x14ac:dyDescent="0.3">
      <c r="A25" s="36" t="s">
        <v>43</v>
      </c>
      <c r="B25" s="37">
        <v>2</v>
      </c>
      <c r="C25" s="37">
        <v>1</v>
      </c>
      <c r="D25" s="37">
        <v>1</v>
      </c>
      <c r="E25" s="28">
        <v>4</v>
      </c>
    </row>
    <row r="26" spans="1:5" x14ac:dyDescent="0.3">
      <c r="A26" s="36" t="s">
        <v>32</v>
      </c>
      <c r="B26" s="37">
        <v>1</v>
      </c>
      <c r="C26" s="37">
        <v>1</v>
      </c>
      <c r="D26" s="37">
        <v>1</v>
      </c>
      <c r="E26" s="28">
        <v>3</v>
      </c>
    </row>
    <row r="27" spans="1:5" x14ac:dyDescent="0.3">
      <c r="A27" s="36" t="s">
        <v>36</v>
      </c>
      <c r="B27" s="37">
        <v>2</v>
      </c>
      <c r="C27" s="37">
        <v>1</v>
      </c>
      <c r="D27" s="27"/>
      <c r="E27" s="28">
        <v>3</v>
      </c>
    </row>
    <row r="28" spans="1:5" x14ac:dyDescent="0.3">
      <c r="A28" s="36" t="s">
        <v>39</v>
      </c>
      <c r="B28" s="37">
        <v>1</v>
      </c>
      <c r="C28" s="27">
        <v>1</v>
      </c>
      <c r="D28" s="37">
        <v>1</v>
      </c>
      <c r="E28" s="28">
        <v>3</v>
      </c>
    </row>
    <row r="29" spans="1:5" x14ac:dyDescent="0.3">
      <c r="A29" s="36" t="s">
        <v>47</v>
      </c>
      <c r="B29" s="37">
        <v>1</v>
      </c>
      <c r="C29" s="27"/>
      <c r="D29" s="37">
        <v>1</v>
      </c>
      <c r="E29" s="28">
        <v>2</v>
      </c>
    </row>
    <row r="30" spans="1:5" x14ac:dyDescent="0.3">
      <c r="A30" s="36" t="s">
        <v>61</v>
      </c>
      <c r="B30" s="37">
        <v>1</v>
      </c>
      <c r="C30" s="27"/>
      <c r="D30" s="37">
        <v>1</v>
      </c>
      <c r="E30" s="28">
        <v>2</v>
      </c>
    </row>
    <row r="31" spans="1:5" x14ac:dyDescent="0.3">
      <c r="A31" s="36" t="s">
        <v>58</v>
      </c>
      <c r="B31" s="37">
        <v>1</v>
      </c>
      <c r="C31" s="27"/>
      <c r="D31" s="37">
        <v>1</v>
      </c>
      <c r="E31" s="28">
        <v>2</v>
      </c>
    </row>
    <row r="32" spans="1:5" x14ac:dyDescent="0.3">
      <c r="A32" s="36" t="s">
        <v>56</v>
      </c>
      <c r="B32" s="37">
        <v>1</v>
      </c>
      <c r="C32" s="27"/>
      <c r="D32" s="27"/>
      <c r="E32" s="28">
        <v>1</v>
      </c>
    </row>
    <row r="33" spans="1:5" x14ac:dyDescent="0.3">
      <c r="A33" s="36" t="s">
        <v>48</v>
      </c>
      <c r="B33" s="37">
        <v>1</v>
      </c>
      <c r="C33" s="27"/>
      <c r="D33" s="27"/>
      <c r="E33" s="28">
        <v>1</v>
      </c>
    </row>
    <row r="34" spans="1:5" x14ac:dyDescent="0.3">
      <c r="A34" s="36" t="s">
        <v>44</v>
      </c>
      <c r="B34" s="37">
        <v>1</v>
      </c>
      <c r="C34" s="27"/>
      <c r="D34" s="27"/>
      <c r="E34" s="28">
        <v>1</v>
      </c>
    </row>
    <row r="35" spans="1:5" x14ac:dyDescent="0.3">
      <c r="A35" s="36" t="s">
        <v>62</v>
      </c>
      <c r="B35" s="37">
        <v>1</v>
      </c>
      <c r="C35" s="27"/>
      <c r="D35" s="27"/>
      <c r="E35" s="28">
        <v>1</v>
      </c>
    </row>
    <row r="36" spans="1:5" x14ac:dyDescent="0.3">
      <c r="A36" s="36" t="s">
        <v>45</v>
      </c>
      <c r="B36" s="37">
        <v>1</v>
      </c>
      <c r="C36" s="27"/>
      <c r="D36" s="27"/>
      <c r="E36" s="28">
        <v>1</v>
      </c>
    </row>
    <row r="37" spans="1:5" x14ac:dyDescent="0.3">
      <c r="A37" s="36" t="s">
        <v>41</v>
      </c>
      <c r="B37" s="37"/>
      <c r="C37" s="27"/>
      <c r="D37" s="37">
        <v>1</v>
      </c>
      <c r="E37" s="28">
        <v>1</v>
      </c>
    </row>
    <row r="38" spans="1:5" x14ac:dyDescent="0.3">
      <c r="A38" s="7" t="s">
        <v>4</v>
      </c>
      <c r="B38" s="28">
        <f t="shared" ref="B38:D38" si="0">SUM(B20:B37)</f>
        <v>48</v>
      </c>
      <c r="C38" s="28">
        <f t="shared" si="0"/>
        <v>15</v>
      </c>
      <c r="D38" s="28">
        <f t="shared" si="0"/>
        <v>20</v>
      </c>
      <c r="E38" s="28">
        <f>SUM(E20:E37)</f>
        <v>83</v>
      </c>
    </row>
  </sheetData>
  <sheetProtection sheet="1" objects="1" scenarios="1"/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A6B0C-7B10-4426-A42D-DC11460DEC6A}">
  <dimension ref="A1:E28"/>
  <sheetViews>
    <sheetView workbookViewId="0"/>
  </sheetViews>
  <sheetFormatPr baseColWidth="10" defaultRowHeight="14.4" x14ac:dyDescent="0.3"/>
  <cols>
    <col min="1" max="1" width="29.5546875" customWidth="1"/>
    <col min="2" max="4" width="14.6640625" bestFit="1" customWidth="1"/>
  </cols>
  <sheetData>
    <row r="1" spans="1:5" ht="18" x14ac:dyDescent="0.35">
      <c r="A1" s="1" t="s">
        <v>9</v>
      </c>
    </row>
    <row r="2" spans="1:5" x14ac:dyDescent="0.3">
      <c r="A2" s="2" t="s">
        <v>64</v>
      </c>
    </row>
    <row r="4" spans="1:5" x14ac:dyDescent="0.3">
      <c r="A4" s="16" t="s">
        <v>65</v>
      </c>
    </row>
    <row r="5" spans="1:5" x14ac:dyDescent="0.3">
      <c r="A5" s="19" t="s">
        <v>98</v>
      </c>
      <c r="B5" s="20" t="s">
        <v>10</v>
      </c>
      <c r="C5" s="20" t="s">
        <v>24</v>
      </c>
      <c r="D5" s="20" t="s">
        <v>25</v>
      </c>
      <c r="E5" s="31" t="s">
        <v>4</v>
      </c>
    </row>
    <row r="6" spans="1:5" x14ac:dyDescent="0.3">
      <c r="A6" s="21" t="s">
        <v>66</v>
      </c>
      <c r="B6" s="5">
        <v>5</v>
      </c>
      <c r="C6" s="5">
        <v>3</v>
      </c>
      <c r="D6" s="5">
        <v>4</v>
      </c>
      <c r="E6" s="24">
        <v>12</v>
      </c>
    </row>
    <row r="7" spans="1:5" x14ac:dyDescent="0.3">
      <c r="A7" s="21" t="s">
        <v>67</v>
      </c>
      <c r="B7" s="10">
        <v>5</v>
      </c>
      <c r="C7" s="23"/>
      <c r="D7" s="10">
        <v>3</v>
      </c>
      <c r="E7" s="22">
        <v>8</v>
      </c>
    </row>
    <row r="8" spans="1:5" x14ac:dyDescent="0.3">
      <c r="A8" s="21" t="s">
        <v>68</v>
      </c>
      <c r="B8" s="10">
        <v>3</v>
      </c>
      <c r="C8" s="10">
        <v>1</v>
      </c>
      <c r="D8" s="23"/>
      <c r="E8" s="22">
        <v>4</v>
      </c>
    </row>
    <row r="9" spans="1:5" x14ac:dyDescent="0.3">
      <c r="A9" s="21" t="s">
        <v>69</v>
      </c>
      <c r="B9" s="10">
        <v>1</v>
      </c>
      <c r="C9" s="5">
        <v>1</v>
      </c>
      <c r="D9" s="23"/>
      <c r="E9" s="22">
        <v>2</v>
      </c>
    </row>
    <row r="10" spans="1:5" x14ac:dyDescent="0.3">
      <c r="A10" s="21" t="s">
        <v>70</v>
      </c>
      <c r="B10" s="23"/>
      <c r="C10" s="10">
        <v>1</v>
      </c>
      <c r="D10" s="23"/>
      <c r="E10" s="22">
        <v>1</v>
      </c>
    </row>
    <row r="11" spans="1:5" x14ac:dyDescent="0.3">
      <c r="A11" s="38" t="s">
        <v>71</v>
      </c>
      <c r="B11" s="10">
        <v>1</v>
      </c>
      <c r="C11" s="23"/>
      <c r="D11" s="23"/>
      <c r="E11" s="22">
        <v>1</v>
      </c>
    </row>
    <row r="12" spans="1:5" x14ac:dyDescent="0.3">
      <c r="A12" s="39" t="s">
        <v>4</v>
      </c>
      <c r="B12" s="40">
        <f>SUM(Tableau38[6ème échelon])</f>
        <v>15</v>
      </c>
      <c r="C12" s="40">
        <f>SUM(Tableau38[8ème échelon])</f>
        <v>6</v>
      </c>
      <c r="D12" s="40">
        <f>SUM(Tableau38[9ème échelon])</f>
        <v>7</v>
      </c>
      <c r="E12" s="41">
        <f>SUM(Tableau38[Total])</f>
        <v>28</v>
      </c>
    </row>
    <row r="14" spans="1:5" x14ac:dyDescent="0.3">
      <c r="A14" s="16" t="s">
        <v>72</v>
      </c>
    </row>
    <row r="15" spans="1:5" x14ac:dyDescent="0.3">
      <c r="A15" s="19" t="s">
        <v>98</v>
      </c>
      <c r="B15" s="20" t="s">
        <v>10</v>
      </c>
      <c r="C15" s="20" t="s">
        <v>24</v>
      </c>
      <c r="D15" s="20" t="s">
        <v>25</v>
      </c>
      <c r="E15" s="31" t="s">
        <v>4</v>
      </c>
    </row>
    <row r="16" spans="1:5" x14ac:dyDescent="0.3">
      <c r="A16" s="21" t="s">
        <v>66</v>
      </c>
      <c r="B16" s="42">
        <v>12</v>
      </c>
      <c r="C16" s="42">
        <v>8</v>
      </c>
      <c r="D16" s="42">
        <v>8</v>
      </c>
      <c r="E16" s="22">
        <v>28</v>
      </c>
    </row>
    <row r="17" spans="1:5" x14ac:dyDescent="0.3">
      <c r="A17" s="21" t="s">
        <v>67</v>
      </c>
      <c r="B17" s="42">
        <v>6</v>
      </c>
      <c r="C17" s="42">
        <v>2</v>
      </c>
      <c r="D17" s="42">
        <v>6</v>
      </c>
      <c r="E17" s="22">
        <v>14</v>
      </c>
    </row>
    <row r="18" spans="1:5" x14ac:dyDescent="0.3">
      <c r="A18" s="21" t="s">
        <v>68</v>
      </c>
      <c r="B18" s="42">
        <v>9</v>
      </c>
      <c r="C18" s="42">
        <v>1</v>
      </c>
      <c r="D18" s="23"/>
      <c r="E18" s="22">
        <v>10</v>
      </c>
    </row>
    <row r="19" spans="1:5" x14ac:dyDescent="0.3">
      <c r="A19" s="21" t="s">
        <v>70</v>
      </c>
      <c r="B19" s="42">
        <v>1</v>
      </c>
      <c r="C19" s="42">
        <v>3</v>
      </c>
      <c r="D19" s="42">
        <v>2</v>
      </c>
      <c r="E19" s="22">
        <v>6</v>
      </c>
    </row>
    <row r="20" spans="1:5" x14ac:dyDescent="0.3">
      <c r="A20" s="21" t="s">
        <v>75</v>
      </c>
      <c r="B20" s="42">
        <v>6</v>
      </c>
      <c r="C20" s="23"/>
      <c r="D20" s="23"/>
      <c r="E20" s="22">
        <v>6</v>
      </c>
    </row>
    <row r="21" spans="1:5" x14ac:dyDescent="0.3">
      <c r="A21" s="21" t="s">
        <v>69</v>
      </c>
      <c r="B21" s="42">
        <v>6</v>
      </c>
      <c r="C21" s="23"/>
      <c r="D21" s="23"/>
      <c r="E21" s="24">
        <v>6</v>
      </c>
    </row>
    <row r="22" spans="1:5" x14ac:dyDescent="0.3">
      <c r="A22" s="21" t="s">
        <v>78</v>
      </c>
      <c r="B22" s="42">
        <v>5</v>
      </c>
      <c r="C22" s="23"/>
      <c r="D22" s="23"/>
      <c r="E22" s="22">
        <v>5</v>
      </c>
    </row>
    <row r="23" spans="1:5" x14ac:dyDescent="0.3">
      <c r="A23" s="21" t="s">
        <v>73</v>
      </c>
      <c r="B23" s="42">
        <v>2</v>
      </c>
      <c r="C23" s="23"/>
      <c r="D23" s="42">
        <v>1</v>
      </c>
      <c r="E23" s="24">
        <v>3</v>
      </c>
    </row>
    <row r="24" spans="1:5" x14ac:dyDescent="0.3">
      <c r="A24" s="38" t="s">
        <v>76</v>
      </c>
      <c r="B24" s="42">
        <v>1</v>
      </c>
      <c r="C24" s="23"/>
      <c r="D24" s="42">
        <v>1</v>
      </c>
      <c r="E24" s="22">
        <v>2</v>
      </c>
    </row>
    <row r="25" spans="1:5" x14ac:dyDescent="0.3">
      <c r="A25" s="21" t="s">
        <v>74</v>
      </c>
      <c r="B25" s="23"/>
      <c r="C25" s="42">
        <v>1</v>
      </c>
      <c r="D25" s="23"/>
      <c r="E25" s="22">
        <v>1</v>
      </c>
    </row>
    <row r="26" spans="1:5" x14ac:dyDescent="0.3">
      <c r="A26" s="21" t="s">
        <v>77</v>
      </c>
      <c r="B26" s="23"/>
      <c r="C26" s="23"/>
      <c r="D26" s="42">
        <v>1</v>
      </c>
      <c r="E26" s="22">
        <v>1</v>
      </c>
    </row>
    <row r="27" spans="1:5" x14ac:dyDescent="0.3">
      <c r="A27" s="21" t="s">
        <v>71</v>
      </c>
      <c r="B27" s="23"/>
      <c r="C27" s="23"/>
      <c r="D27" s="42">
        <v>1</v>
      </c>
      <c r="E27" s="24">
        <v>1</v>
      </c>
    </row>
    <row r="28" spans="1:5" x14ac:dyDescent="0.3">
      <c r="A28" s="39" t="s">
        <v>4</v>
      </c>
      <c r="B28" s="40">
        <f>SUM(Tableau310[6ème échelon])</f>
        <v>48</v>
      </c>
      <c r="C28" s="40">
        <f>SUM(Tableau310[8ème échelon])</f>
        <v>15</v>
      </c>
      <c r="D28" s="40">
        <f>SUM(Tableau310[9ème échelon])</f>
        <v>20</v>
      </c>
      <c r="E28" s="41">
        <f>SUM(Tableau310[Total])</f>
        <v>83</v>
      </c>
    </row>
  </sheetData>
  <sheetProtection sheet="1" objects="1" scenarios="1"/>
  <pageMargins left="0.7" right="0.7" top="0.75" bottom="0.75" header="0.3" footer="0.3"/>
  <tableParts count="2">
    <tablePart r:id="rId1"/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51FB4-9F30-45E5-A2D1-CBCC840F44CC}">
  <dimension ref="A1:O68"/>
  <sheetViews>
    <sheetView workbookViewId="0"/>
  </sheetViews>
  <sheetFormatPr baseColWidth="10" defaultRowHeight="14.4" x14ac:dyDescent="0.3"/>
  <cols>
    <col min="1" max="1" width="14.6640625" customWidth="1"/>
  </cols>
  <sheetData>
    <row r="1" spans="1:10" ht="18" x14ac:dyDescent="0.35">
      <c r="A1" s="1" t="s">
        <v>80</v>
      </c>
    </row>
    <row r="2" spans="1:10" x14ac:dyDescent="0.3">
      <c r="A2" s="2" t="s">
        <v>79</v>
      </c>
    </row>
    <row r="4" spans="1:10" ht="21" x14ac:dyDescent="0.4">
      <c r="A4" s="3" t="s">
        <v>92</v>
      </c>
      <c r="J4" s="43"/>
    </row>
    <row r="5" spans="1:10" x14ac:dyDescent="0.3">
      <c r="A5" s="2"/>
    </row>
    <row r="6" spans="1:10" x14ac:dyDescent="0.3">
      <c r="B6" s="67" t="s">
        <v>0</v>
      </c>
      <c r="C6" s="68"/>
      <c r="D6" s="69"/>
    </row>
    <row r="7" spans="1:10" x14ac:dyDescent="0.3">
      <c r="A7" s="6" t="s">
        <v>1</v>
      </c>
      <c r="B7" s="8" t="s">
        <v>2</v>
      </c>
      <c r="C7" s="8" t="s">
        <v>3</v>
      </c>
      <c r="D7" s="9" t="s">
        <v>4</v>
      </c>
    </row>
    <row r="8" spans="1:10" x14ac:dyDescent="0.3">
      <c r="A8" s="4" t="s">
        <v>5</v>
      </c>
      <c r="B8" s="5">
        <v>14</v>
      </c>
      <c r="C8" s="5">
        <v>2</v>
      </c>
      <c r="D8" s="28">
        <f>(B8+C8)</f>
        <v>16</v>
      </c>
      <c r="E8" s="13"/>
    </row>
    <row r="9" spans="1:10" x14ac:dyDescent="0.3">
      <c r="A9" s="4" t="s">
        <v>6</v>
      </c>
      <c r="B9" s="5">
        <v>28</v>
      </c>
      <c r="C9" s="5">
        <v>14</v>
      </c>
      <c r="D9" s="28">
        <f t="shared" ref="D9:D11" si="0">(B9+C9)</f>
        <v>42</v>
      </c>
      <c r="E9" s="13"/>
    </row>
    <row r="10" spans="1:10" x14ac:dyDescent="0.3">
      <c r="A10" s="4" t="s">
        <v>7</v>
      </c>
      <c r="B10" s="5">
        <v>7</v>
      </c>
      <c r="C10" s="5">
        <v>8</v>
      </c>
      <c r="D10" s="28">
        <f t="shared" si="0"/>
        <v>15</v>
      </c>
      <c r="E10" s="13"/>
    </row>
    <row r="11" spans="1:10" x14ac:dyDescent="0.3">
      <c r="A11" s="4" t="s">
        <v>8</v>
      </c>
      <c r="B11" s="5">
        <v>0</v>
      </c>
      <c r="C11" s="5">
        <v>0</v>
      </c>
      <c r="D11" s="28">
        <f t="shared" si="0"/>
        <v>0</v>
      </c>
      <c r="E11" s="13"/>
    </row>
    <row r="12" spans="1:10" x14ac:dyDescent="0.3">
      <c r="A12" s="7" t="s">
        <v>4</v>
      </c>
      <c r="B12" s="28">
        <f>(B8+B9+B10+B11)</f>
        <v>49</v>
      </c>
      <c r="C12" s="28">
        <f>(C8+C9+C10+C11)</f>
        <v>24</v>
      </c>
      <c r="D12" s="28">
        <f>(D8+D9+D10+D11)</f>
        <v>73</v>
      </c>
    </row>
    <row r="13" spans="1:10" x14ac:dyDescent="0.3">
      <c r="A13" s="44"/>
      <c r="B13" s="44"/>
      <c r="C13" s="44"/>
      <c r="D13" s="44"/>
    </row>
    <row r="14" spans="1:10" x14ac:dyDescent="0.3">
      <c r="A14" s="47" t="s">
        <v>86</v>
      </c>
      <c r="B14" s="44"/>
      <c r="C14" s="44"/>
      <c r="D14" s="44"/>
    </row>
    <row r="15" spans="1:10" x14ac:dyDescent="0.3">
      <c r="A15" s="44"/>
      <c r="B15" s="44"/>
      <c r="C15" s="44"/>
      <c r="D15" s="44"/>
    </row>
    <row r="16" spans="1:10" x14ac:dyDescent="0.3">
      <c r="A16" s="16" t="s">
        <v>10</v>
      </c>
    </row>
    <row r="17" spans="1:15" x14ac:dyDescent="0.3">
      <c r="A17" s="2"/>
    </row>
    <row r="18" spans="1:15" x14ac:dyDescent="0.3">
      <c r="A18" s="66" t="s">
        <v>11</v>
      </c>
      <c r="B18" s="66"/>
      <c r="C18" s="66"/>
      <c r="D18" s="66" t="s">
        <v>12</v>
      </c>
      <c r="E18" s="66"/>
      <c r="F18" s="66"/>
      <c r="G18" s="66" t="s">
        <v>13</v>
      </c>
      <c r="H18" s="66"/>
      <c r="I18" s="66"/>
      <c r="J18" s="66" t="s">
        <v>15</v>
      </c>
      <c r="K18" s="66"/>
      <c r="L18" s="66"/>
      <c r="M18" s="66" t="s">
        <v>16</v>
      </c>
      <c r="N18" s="66"/>
      <c r="O18" s="66"/>
    </row>
    <row r="19" spans="1:15" x14ac:dyDescent="0.3">
      <c r="A19" s="10" t="s">
        <v>3</v>
      </c>
      <c r="B19" s="10" t="s">
        <v>2</v>
      </c>
      <c r="C19" s="11" t="s">
        <v>14</v>
      </c>
      <c r="D19" s="10" t="s">
        <v>3</v>
      </c>
      <c r="E19" s="10" t="s">
        <v>2</v>
      </c>
      <c r="F19" s="11" t="s">
        <v>14</v>
      </c>
      <c r="G19" s="10" t="s">
        <v>3</v>
      </c>
      <c r="H19" s="10" t="s">
        <v>2</v>
      </c>
      <c r="I19" s="11" t="s">
        <v>14</v>
      </c>
      <c r="J19" s="10" t="s">
        <v>3</v>
      </c>
      <c r="K19" s="10" t="s">
        <v>2</v>
      </c>
      <c r="L19" s="11" t="s">
        <v>14</v>
      </c>
      <c r="M19" s="10" t="s">
        <v>3</v>
      </c>
      <c r="N19" s="10" t="s">
        <v>2</v>
      </c>
      <c r="O19" s="11" t="s">
        <v>14</v>
      </c>
    </row>
    <row r="20" spans="1:15" x14ac:dyDescent="0.3">
      <c r="A20" s="5">
        <v>23</v>
      </c>
      <c r="B20" s="5">
        <v>49</v>
      </c>
      <c r="C20" s="11">
        <f>SUM(A20:B20)</f>
        <v>72</v>
      </c>
      <c r="D20" s="5">
        <v>20</v>
      </c>
      <c r="E20" s="5">
        <v>41</v>
      </c>
      <c r="F20" s="11">
        <f>SUM(D20:E20)</f>
        <v>61</v>
      </c>
      <c r="G20" s="5">
        <v>3</v>
      </c>
      <c r="H20" s="5">
        <v>8</v>
      </c>
      <c r="I20" s="11">
        <f>SUM(G20:H20)</f>
        <v>11</v>
      </c>
      <c r="J20" s="5">
        <v>2</v>
      </c>
      <c r="K20" s="5">
        <v>11</v>
      </c>
      <c r="L20" s="11">
        <f>SUM(J20:K20)</f>
        <v>13</v>
      </c>
      <c r="M20" s="14">
        <f>(J20/A20)</f>
        <v>8.6956521739130432E-2</v>
      </c>
      <c r="N20" s="14">
        <f>(K20/B20)</f>
        <v>0.22448979591836735</v>
      </c>
      <c r="O20" s="12">
        <f>(L20/C20)</f>
        <v>0.18055555555555555</v>
      </c>
    </row>
    <row r="21" spans="1:15" x14ac:dyDescent="0.3">
      <c r="B21" s="18"/>
      <c r="E21" s="18"/>
      <c r="F21" s="45">
        <f>SUM(F20/C20)</f>
        <v>0.84722222222222221</v>
      </c>
      <c r="H21" s="18"/>
      <c r="I21" s="45">
        <f>SUM(I20/C20)</f>
        <v>0.15277777777777779</v>
      </c>
    </row>
    <row r="22" spans="1:15" x14ac:dyDescent="0.3">
      <c r="A22" s="2" t="s">
        <v>87</v>
      </c>
      <c r="J22" s="66" t="s">
        <v>17</v>
      </c>
      <c r="K22" s="66"/>
      <c r="L22" s="66"/>
      <c r="M22" s="66" t="s">
        <v>18</v>
      </c>
      <c r="N22" s="66"/>
      <c r="O22" s="66"/>
    </row>
    <row r="23" spans="1:15" x14ac:dyDescent="0.3">
      <c r="J23" s="10" t="s">
        <v>3</v>
      </c>
      <c r="K23" s="10" t="s">
        <v>2</v>
      </c>
      <c r="L23" s="11" t="s">
        <v>14</v>
      </c>
      <c r="M23" s="10" t="s">
        <v>3</v>
      </c>
      <c r="N23" s="10" t="s">
        <v>19</v>
      </c>
      <c r="O23" s="11" t="s">
        <v>14</v>
      </c>
    </row>
    <row r="24" spans="1:15" x14ac:dyDescent="0.3">
      <c r="J24" s="5">
        <v>12</v>
      </c>
      <c r="K24" s="5">
        <v>26</v>
      </c>
      <c r="L24" s="11">
        <f>SUM(J24:K24)</f>
        <v>38</v>
      </c>
      <c r="M24" s="46">
        <f>(J24/A20)</f>
        <v>0.52173913043478259</v>
      </c>
      <c r="N24" s="46">
        <f>(K24/B20)</f>
        <v>0.53061224489795922</v>
      </c>
      <c r="O24" s="45">
        <f>(L24/C20)</f>
        <v>0.52777777777777779</v>
      </c>
    </row>
    <row r="26" spans="1:15" x14ac:dyDescent="0.3">
      <c r="J26" s="66" t="s">
        <v>20</v>
      </c>
      <c r="K26" s="66"/>
      <c r="L26" s="66"/>
      <c r="M26" s="66" t="s">
        <v>21</v>
      </c>
      <c r="N26" s="66"/>
      <c r="O26" s="66"/>
    </row>
    <row r="27" spans="1:15" x14ac:dyDescent="0.3">
      <c r="J27" s="10" t="s">
        <v>3</v>
      </c>
      <c r="K27" s="10" t="s">
        <v>2</v>
      </c>
      <c r="L27" s="11" t="s">
        <v>14</v>
      </c>
      <c r="M27" s="10" t="s">
        <v>3</v>
      </c>
      <c r="N27" s="10" t="s">
        <v>2</v>
      </c>
      <c r="O27" s="11" t="s">
        <v>14</v>
      </c>
    </row>
    <row r="28" spans="1:15" x14ac:dyDescent="0.3">
      <c r="J28" s="5">
        <v>6</v>
      </c>
      <c r="K28" s="5">
        <v>4</v>
      </c>
      <c r="L28" s="11">
        <f>SUM(J28:K28)</f>
        <v>10</v>
      </c>
      <c r="M28" s="46">
        <f>(J28/A20)</f>
        <v>0.2608695652173913</v>
      </c>
      <c r="N28" s="46">
        <f>(K28/B20)</f>
        <v>8.1632653061224483E-2</v>
      </c>
      <c r="O28" s="45">
        <f>(L28/C20)</f>
        <v>0.1388888888888889</v>
      </c>
    </row>
    <row r="30" spans="1:15" x14ac:dyDescent="0.3">
      <c r="J30" s="66" t="s">
        <v>22</v>
      </c>
      <c r="K30" s="66"/>
      <c r="L30" s="66"/>
      <c r="M30" s="66" t="s">
        <v>23</v>
      </c>
      <c r="N30" s="66"/>
      <c r="O30" s="66"/>
    </row>
    <row r="31" spans="1:15" x14ac:dyDescent="0.3">
      <c r="J31" s="10" t="s">
        <v>3</v>
      </c>
      <c r="K31" s="10" t="s">
        <v>2</v>
      </c>
      <c r="L31" s="11" t="s">
        <v>14</v>
      </c>
      <c r="M31" s="10" t="s">
        <v>3</v>
      </c>
      <c r="N31" s="10" t="s">
        <v>2</v>
      </c>
      <c r="O31" s="11" t="s">
        <v>14</v>
      </c>
    </row>
    <row r="32" spans="1:15" x14ac:dyDescent="0.3">
      <c r="J32" s="5">
        <v>0</v>
      </c>
      <c r="K32" s="5">
        <v>0</v>
      </c>
      <c r="L32" s="11">
        <f>SUM(J32:K32)</f>
        <v>0</v>
      </c>
      <c r="M32" s="46">
        <f>(J32/A20)</f>
        <v>0</v>
      </c>
      <c r="N32" s="46">
        <f>(K32/B20)</f>
        <v>0</v>
      </c>
      <c r="O32" s="45">
        <f>SUM(L32/C20)</f>
        <v>0</v>
      </c>
    </row>
    <row r="33" spans="1:15" x14ac:dyDescent="0.3">
      <c r="J33" s="2"/>
      <c r="K33" s="2"/>
    </row>
    <row r="34" spans="1:15" x14ac:dyDescent="0.3">
      <c r="A34" s="16" t="s">
        <v>24</v>
      </c>
      <c r="O34" s="15"/>
    </row>
    <row r="36" spans="1:15" x14ac:dyDescent="0.3">
      <c r="A36" s="66" t="s">
        <v>11</v>
      </c>
      <c r="B36" s="66"/>
      <c r="C36" s="66"/>
      <c r="D36" s="66" t="s">
        <v>12</v>
      </c>
      <c r="E36" s="66"/>
      <c r="F36" s="66"/>
      <c r="G36" s="66" t="s">
        <v>13</v>
      </c>
      <c r="H36" s="66"/>
      <c r="I36" s="66"/>
      <c r="J36" s="66" t="s">
        <v>15</v>
      </c>
      <c r="K36" s="66"/>
      <c r="L36" s="66"/>
      <c r="M36" s="66" t="s">
        <v>16</v>
      </c>
      <c r="N36" s="66"/>
      <c r="O36" s="66"/>
    </row>
    <row r="37" spans="1:15" x14ac:dyDescent="0.3">
      <c r="A37" s="10" t="s">
        <v>3</v>
      </c>
      <c r="B37" s="10" t="s">
        <v>2</v>
      </c>
      <c r="C37" s="11" t="s">
        <v>14</v>
      </c>
      <c r="D37" s="10" t="s">
        <v>3</v>
      </c>
      <c r="E37" s="10" t="s">
        <v>2</v>
      </c>
      <c r="F37" s="11" t="s">
        <v>14</v>
      </c>
      <c r="G37" s="10" t="s">
        <v>3</v>
      </c>
      <c r="H37" s="10" t="s">
        <v>2</v>
      </c>
      <c r="I37" s="11" t="s">
        <v>14</v>
      </c>
      <c r="J37" s="10" t="s">
        <v>3</v>
      </c>
      <c r="K37" s="10" t="s">
        <v>2</v>
      </c>
      <c r="L37" s="11" t="s">
        <v>14</v>
      </c>
      <c r="M37" s="10" t="s">
        <v>3</v>
      </c>
      <c r="N37" s="10" t="s">
        <v>2</v>
      </c>
      <c r="O37" s="11" t="s">
        <v>14</v>
      </c>
    </row>
    <row r="38" spans="1:15" x14ac:dyDescent="0.3">
      <c r="A38" s="5">
        <v>1</v>
      </c>
      <c r="B38" s="5">
        <v>6</v>
      </c>
      <c r="C38" s="11">
        <f>SUM(A38:B38)</f>
        <v>7</v>
      </c>
      <c r="D38" s="5">
        <v>1</v>
      </c>
      <c r="E38" s="5">
        <v>5</v>
      </c>
      <c r="F38" s="11">
        <f>SUM(D38:E38)</f>
        <v>6</v>
      </c>
      <c r="G38" s="5">
        <v>0</v>
      </c>
      <c r="H38" s="5">
        <v>1</v>
      </c>
      <c r="I38" s="11">
        <f>SUM(G38:H38)</f>
        <v>1</v>
      </c>
      <c r="J38" s="5">
        <v>0</v>
      </c>
      <c r="K38" s="5">
        <v>2</v>
      </c>
      <c r="L38" s="11">
        <f>SUM(J38:K38)</f>
        <v>2</v>
      </c>
      <c r="M38" s="14">
        <f>J38/A38</f>
        <v>0</v>
      </c>
      <c r="N38" s="14">
        <f>K38/B38</f>
        <v>0.33333333333333331</v>
      </c>
      <c r="O38" s="12">
        <f>L38/C38</f>
        <v>0.2857142857142857</v>
      </c>
    </row>
    <row r="39" spans="1:15" x14ac:dyDescent="0.3">
      <c r="B39" s="17"/>
      <c r="E39" s="17"/>
      <c r="F39" s="45">
        <f>SUM(F38/C38)</f>
        <v>0.8571428571428571</v>
      </c>
      <c r="H39" s="17"/>
      <c r="I39" s="45">
        <f>SUM(I38/C38)</f>
        <v>0.14285714285714285</v>
      </c>
    </row>
    <row r="40" spans="1:15" x14ac:dyDescent="0.3">
      <c r="A40" s="2" t="s">
        <v>88</v>
      </c>
      <c r="J40" s="66" t="s">
        <v>17</v>
      </c>
      <c r="K40" s="66"/>
      <c r="L40" s="66"/>
      <c r="M40" s="66" t="s">
        <v>18</v>
      </c>
      <c r="N40" s="66"/>
      <c r="O40" s="66"/>
    </row>
    <row r="41" spans="1:15" x14ac:dyDescent="0.3">
      <c r="J41" s="10" t="s">
        <v>3</v>
      </c>
      <c r="K41" s="10" t="s">
        <v>2</v>
      </c>
      <c r="L41" s="11" t="s">
        <v>14</v>
      </c>
      <c r="M41" s="10" t="s">
        <v>3</v>
      </c>
      <c r="N41" s="10" t="s">
        <v>2</v>
      </c>
      <c r="O41" s="11" t="s">
        <v>14</v>
      </c>
    </row>
    <row r="42" spans="1:15" x14ac:dyDescent="0.3">
      <c r="J42" s="5">
        <v>0</v>
      </c>
      <c r="K42" s="5">
        <v>2</v>
      </c>
      <c r="L42" s="11">
        <f>SUM(J42:K42)</f>
        <v>2</v>
      </c>
      <c r="M42" s="46">
        <f>(J42/A38)</f>
        <v>0</v>
      </c>
      <c r="N42" s="46">
        <f>(K42/B38)</f>
        <v>0.33333333333333331</v>
      </c>
      <c r="O42" s="45">
        <f>(L42/C38)</f>
        <v>0.2857142857142857</v>
      </c>
    </row>
    <row r="44" spans="1:15" x14ac:dyDescent="0.3">
      <c r="J44" s="66" t="s">
        <v>20</v>
      </c>
      <c r="K44" s="66"/>
      <c r="L44" s="66"/>
      <c r="M44" s="66" t="s">
        <v>21</v>
      </c>
      <c r="N44" s="66"/>
      <c r="O44" s="66"/>
    </row>
    <row r="45" spans="1:15" x14ac:dyDescent="0.3">
      <c r="J45" s="10" t="s">
        <v>3</v>
      </c>
      <c r="K45" s="10" t="s">
        <v>2</v>
      </c>
      <c r="L45" s="11" t="s">
        <v>14</v>
      </c>
      <c r="M45" s="10" t="s">
        <v>3</v>
      </c>
      <c r="N45" s="10" t="s">
        <v>2</v>
      </c>
      <c r="O45" s="11" t="s">
        <v>14</v>
      </c>
    </row>
    <row r="46" spans="1:15" x14ac:dyDescent="0.3">
      <c r="J46" s="5">
        <v>1</v>
      </c>
      <c r="K46" s="5">
        <v>1</v>
      </c>
      <c r="L46" s="11">
        <f>SUM(J46:K46)</f>
        <v>2</v>
      </c>
      <c r="M46" s="46">
        <f>(J46/A38)</f>
        <v>1</v>
      </c>
      <c r="N46" s="46">
        <f>(K46/B38)</f>
        <v>0.16666666666666666</v>
      </c>
      <c r="O46" s="45">
        <f>(L46/C38)</f>
        <v>0.2857142857142857</v>
      </c>
    </row>
    <row r="48" spans="1:15" x14ac:dyDescent="0.3">
      <c r="J48" s="66" t="s">
        <v>22</v>
      </c>
      <c r="K48" s="66"/>
      <c r="L48" s="66"/>
      <c r="M48" s="66" t="s">
        <v>23</v>
      </c>
      <c r="N48" s="66"/>
      <c r="O48" s="66"/>
    </row>
    <row r="49" spans="1:15" x14ac:dyDescent="0.3">
      <c r="J49" s="10" t="s">
        <v>3</v>
      </c>
      <c r="K49" s="10" t="s">
        <v>2</v>
      </c>
      <c r="L49" s="11" t="s">
        <v>14</v>
      </c>
      <c r="M49" s="10" t="s">
        <v>3</v>
      </c>
      <c r="N49" s="10" t="s">
        <v>2</v>
      </c>
      <c r="O49" s="11" t="s">
        <v>14</v>
      </c>
    </row>
    <row r="50" spans="1:15" x14ac:dyDescent="0.3">
      <c r="J50" s="5">
        <v>0</v>
      </c>
      <c r="K50" s="5">
        <v>0</v>
      </c>
      <c r="L50" s="11">
        <f>SUM(J50:K50)</f>
        <v>0</v>
      </c>
      <c r="M50" s="46">
        <f>(J50/A38)</f>
        <v>0</v>
      </c>
      <c r="N50" s="46">
        <f>(K50/B38)</f>
        <v>0</v>
      </c>
      <c r="O50" s="45">
        <f>(L50/C38)</f>
        <v>0</v>
      </c>
    </row>
    <row r="52" spans="1:15" x14ac:dyDescent="0.3">
      <c r="A52" s="16" t="s">
        <v>25</v>
      </c>
    </row>
    <row r="54" spans="1:15" x14ac:dyDescent="0.3">
      <c r="A54" s="66" t="s">
        <v>11</v>
      </c>
      <c r="B54" s="66"/>
      <c r="C54" s="66"/>
      <c r="D54" s="66" t="s">
        <v>12</v>
      </c>
      <c r="E54" s="66"/>
      <c r="F54" s="66"/>
      <c r="G54" s="66" t="s">
        <v>13</v>
      </c>
      <c r="H54" s="66"/>
      <c r="I54" s="66"/>
      <c r="J54" s="66" t="s">
        <v>15</v>
      </c>
      <c r="K54" s="66"/>
      <c r="L54" s="66"/>
      <c r="M54" s="66" t="s">
        <v>16</v>
      </c>
      <c r="N54" s="66"/>
      <c r="O54" s="66"/>
    </row>
    <row r="55" spans="1:15" x14ac:dyDescent="0.3">
      <c r="A55" s="10" t="s">
        <v>3</v>
      </c>
      <c r="B55" s="10" t="s">
        <v>2</v>
      </c>
      <c r="C55" s="11" t="s">
        <v>14</v>
      </c>
      <c r="D55" s="10" t="s">
        <v>3</v>
      </c>
      <c r="E55" s="10" t="s">
        <v>2</v>
      </c>
      <c r="F55" s="11" t="s">
        <v>14</v>
      </c>
      <c r="G55" s="10" t="s">
        <v>3</v>
      </c>
      <c r="H55" s="10" t="s">
        <v>2</v>
      </c>
      <c r="I55" s="11" t="s">
        <v>14</v>
      </c>
      <c r="J55" s="10" t="s">
        <v>3</v>
      </c>
      <c r="K55" s="10" t="s">
        <v>2</v>
      </c>
      <c r="L55" s="11" t="s">
        <v>14</v>
      </c>
      <c r="M55" s="10" t="s">
        <v>3</v>
      </c>
      <c r="N55" s="10" t="s">
        <v>2</v>
      </c>
      <c r="O55" s="11" t="s">
        <v>14</v>
      </c>
    </row>
    <row r="56" spans="1:15" x14ac:dyDescent="0.3">
      <c r="A56" s="5">
        <v>4</v>
      </c>
      <c r="B56" s="5">
        <v>4</v>
      </c>
      <c r="C56" s="11">
        <f>SUM(A56:B56)</f>
        <v>8</v>
      </c>
      <c r="D56" s="5">
        <v>3</v>
      </c>
      <c r="E56" s="5">
        <v>3</v>
      </c>
      <c r="F56" s="11">
        <f>SUM(D56:E56)</f>
        <v>6</v>
      </c>
      <c r="G56" s="5">
        <v>1</v>
      </c>
      <c r="H56" s="5">
        <v>1</v>
      </c>
      <c r="I56" s="11">
        <f>SUM(G56:H56)</f>
        <v>2</v>
      </c>
      <c r="J56" s="5"/>
      <c r="K56" s="5">
        <v>1</v>
      </c>
      <c r="L56" s="11">
        <f>SUM(J56:K56)</f>
        <v>1</v>
      </c>
      <c r="M56" s="14">
        <f>J56/A56</f>
        <v>0</v>
      </c>
      <c r="N56" s="14">
        <f>K56/B56</f>
        <v>0.25</v>
      </c>
      <c r="O56" s="12">
        <f>L56/C56</f>
        <v>0.125</v>
      </c>
    </row>
    <row r="57" spans="1:15" x14ac:dyDescent="0.3">
      <c r="B57" s="17"/>
      <c r="E57" s="17"/>
      <c r="F57" s="45">
        <f>SUM(F56/C56)</f>
        <v>0.75</v>
      </c>
      <c r="H57" s="17"/>
      <c r="I57" s="45">
        <f>SUM(I56/C56)</f>
        <v>0.25</v>
      </c>
    </row>
    <row r="58" spans="1:15" x14ac:dyDescent="0.3">
      <c r="A58" s="2" t="s">
        <v>89</v>
      </c>
      <c r="J58" s="66" t="s">
        <v>17</v>
      </c>
      <c r="K58" s="66"/>
      <c r="L58" s="66"/>
      <c r="M58" s="66" t="s">
        <v>26</v>
      </c>
      <c r="N58" s="66"/>
      <c r="O58" s="66"/>
    </row>
    <row r="59" spans="1:15" x14ac:dyDescent="0.3">
      <c r="J59" s="5" t="s">
        <v>3</v>
      </c>
      <c r="K59" s="5" t="s">
        <v>2</v>
      </c>
      <c r="L59" s="11" t="s">
        <v>14</v>
      </c>
      <c r="M59" s="5" t="s">
        <v>3</v>
      </c>
      <c r="N59" s="5" t="s">
        <v>2</v>
      </c>
      <c r="O59" s="11" t="s">
        <v>14</v>
      </c>
    </row>
    <row r="60" spans="1:15" x14ac:dyDescent="0.3">
      <c r="J60" s="5">
        <v>2</v>
      </c>
      <c r="K60" s="5"/>
      <c r="L60" s="11">
        <f>SUM(J60:K60)</f>
        <v>2</v>
      </c>
      <c r="M60" s="14">
        <f>J60/A56</f>
        <v>0.5</v>
      </c>
      <c r="N60" s="14">
        <f>K60/B56</f>
        <v>0</v>
      </c>
      <c r="O60" s="12">
        <f>L60/C56</f>
        <v>0.25</v>
      </c>
    </row>
    <row r="62" spans="1:15" x14ac:dyDescent="0.3">
      <c r="J62" s="66" t="s">
        <v>20</v>
      </c>
      <c r="K62" s="66"/>
      <c r="L62" s="66"/>
      <c r="M62" s="66" t="s">
        <v>21</v>
      </c>
      <c r="N62" s="66"/>
      <c r="O62" s="66"/>
    </row>
    <row r="63" spans="1:15" x14ac:dyDescent="0.3">
      <c r="J63" s="10" t="s">
        <v>3</v>
      </c>
      <c r="K63" s="10" t="s">
        <v>2</v>
      </c>
      <c r="L63" s="11" t="s">
        <v>14</v>
      </c>
      <c r="M63" s="10" t="s">
        <v>3</v>
      </c>
      <c r="N63" s="10" t="s">
        <v>2</v>
      </c>
      <c r="O63" s="11" t="s">
        <v>14</v>
      </c>
    </row>
    <row r="64" spans="1:15" x14ac:dyDescent="0.3">
      <c r="J64" s="5">
        <v>1</v>
      </c>
      <c r="K64" s="5">
        <v>2</v>
      </c>
      <c r="L64" s="11">
        <f>SUM(J64:K64)</f>
        <v>3</v>
      </c>
      <c r="M64" s="46">
        <f>(J64/A56)</f>
        <v>0.25</v>
      </c>
      <c r="N64" s="46">
        <f>(K64/B56)</f>
        <v>0.5</v>
      </c>
      <c r="O64" s="45">
        <f>(L64/C56)</f>
        <v>0.375</v>
      </c>
    </row>
    <row r="66" spans="10:15" x14ac:dyDescent="0.3">
      <c r="J66" s="66" t="s">
        <v>22</v>
      </c>
      <c r="K66" s="66"/>
      <c r="L66" s="66"/>
      <c r="M66" s="66" t="s">
        <v>23</v>
      </c>
      <c r="N66" s="66"/>
      <c r="O66" s="66"/>
    </row>
    <row r="67" spans="10:15" x14ac:dyDescent="0.3">
      <c r="J67" s="10" t="s">
        <v>3</v>
      </c>
      <c r="K67" s="10" t="s">
        <v>2</v>
      </c>
      <c r="L67" s="11" t="s">
        <v>14</v>
      </c>
      <c r="M67" s="10" t="s">
        <v>3</v>
      </c>
      <c r="N67" s="10" t="s">
        <v>2</v>
      </c>
      <c r="O67" s="11" t="s">
        <v>14</v>
      </c>
    </row>
    <row r="68" spans="10:15" x14ac:dyDescent="0.3">
      <c r="J68" s="5">
        <v>0</v>
      </c>
      <c r="K68" s="5">
        <v>0</v>
      </c>
      <c r="L68" s="11">
        <f>SUM(J68:K68)</f>
        <v>0</v>
      </c>
      <c r="M68" s="46">
        <f>(J68/A56)</f>
        <v>0</v>
      </c>
      <c r="N68" s="46">
        <f>(K68/B56)</f>
        <v>0</v>
      </c>
      <c r="O68" s="45">
        <f>(L68/C56)</f>
        <v>0</v>
      </c>
    </row>
  </sheetData>
  <sheetProtection sheet="1" objects="1" scenarios="1"/>
  <mergeCells count="34">
    <mergeCell ref="M18:O18"/>
    <mergeCell ref="B6:D6"/>
    <mergeCell ref="A18:C18"/>
    <mergeCell ref="D18:F18"/>
    <mergeCell ref="G18:I18"/>
    <mergeCell ref="J18:L18"/>
    <mergeCell ref="J40:L40"/>
    <mergeCell ref="M40:O40"/>
    <mergeCell ref="J22:L22"/>
    <mergeCell ref="M22:O22"/>
    <mergeCell ref="J26:L26"/>
    <mergeCell ref="M26:O26"/>
    <mergeCell ref="J30:L30"/>
    <mergeCell ref="M30:O30"/>
    <mergeCell ref="A36:C36"/>
    <mergeCell ref="D36:F36"/>
    <mergeCell ref="G36:I36"/>
    <mergeCell ref="J36:L36"/>
    <mergeCell ref="M36:O36"/>
    <mergeCell ref="J44:L44"/>
    <mergeCell ref="M44:O44"/>
    <mergeCell ref="J48:L48"/>
    <mergeCell ref="M48:O48"/>
    <mergeCell ref="A54:C54"/>
    <mergeCell ref="D54:F54"/>
    <mergeCell ref="G54:I54"/>
    <mergeCell ref="J54:L54"/>
    <mergeCell ref="M54:O54"/>
    <mergeCell ref="J58:L58"/>
    <mergeCell ref="M58:O58"/>
    <mergeCell ref="J62:L62"/>
    <mergeCell ref="M62:O62"/>
    <mergeCell ref="J66:L66"/>
    <mergeCell ref="M66:O6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2C26F-1C09-4B6F-B633-CED143098CA5}">
  <dimension ref="A1:E34"/>
  <sheetViews>
    <sheetView workbookViewId="0"/>
  </sheetViews>
  <sheetFormatPr baseColWidth="10" defaultRowHeight="14.4" x14ac:dyDescent="0.3"/>
  <cols>
    <col min="1" max="1" width="29.44140625" customWidth="1"/>
    <col min="2" max="4" width="14.6640625" bestFit="1" customWidth="1"/>
  </cols>
  <sheetData>
    <row r="1" spans="1:5" ht="18" x14ac:dyDescent="0.35">
      <c r="A1" s="1" t="s">
        <v>80</v>
      </c>
    </row>
    <row r="2" spans="1:5" x14ac:dyDescent="0.3">
      <c r="A2" s="2" t="s">
        <v>90</v>
      </c>
    </row>
    <row r="4" spans="1:5" x14ac:dyDescent="0.3">
      <c r="A4" s="16" t="s">
        <v>28</v>
      </c>
    </row>
    <row r="5" spans="1:5" x14ac:dyDescent="0.3">
      <c r="A5" s="19" t="s">
        <v>29</v>
      </c>
      <c r="B5" s="20" t="s">
        <v>10</v>
      </c>
      <c r="C5" s="20" t="s">
        <v>24</v>
      </c>
      <c r="D5" s="20" t="s">
        <v>25</v>
      </c>
      <c r="E5" s="31" t="s">
        <v>4</v>
      </c>
    </row>
    <row r="6" spans="1:5" x14ac:dyDescent="0.3">
      <c r="A6" s="21" t="s">
        <v>47</v>
      </c>
      <c r="B6" s="10">
        <v>1</v>
      </c>
      <c r="C6" s="23"/>
      <c r="D6" s="23"/>
      <c r="E6" s="22">
        <v>1</v>
      </c>
    </row>
    <row r="7" spans="1:5" x14ac:dyDescent="0.3">
      <c r="A7" s="21" t="s">
        <v>60</v>
      </c>
      <c r="B7" s="5">
        <v>2</v>
      </c>
      <c r="C7" s="23"/>
      <c r="D7" s="23"/>
      <c r="E7" s="22">
        <v>2</v>
      </c>
    </row>
    <row r="8" spans="1:5" x14ac:dyDescent="0.3">
      <c r="A8" s="21" t="s">
        <v>61</v>
      </c>
      <c r="B8" s="5">
        <v>2</v>
      </c>
      <c r="C8" s="23"/>
      <c r="D8" s="23"/>
      <c r="E8" s="22">
        <v>2</v>
      </c>
    </row>
    <row r="9" spans="1:5" x14ac:dyDescent="0.3">
      <c r="A9" s="21" t="s">
        <v>38</v>
      </c>
      <c r="B9" s="5">
        <v>1</v>
      </c>
      <c r="C9" s="23"/>
      <c r="D9" s="5">
        <v>1</v>
      </c>
      <c r="E9" s="22">
        <v>2</v>
      </c>
    </row>
    <row r="10" spans="1:5" x14ac:dyDescent="0.3">
      <c r="A10" s="21" t="s">
        <v>37</v>
      </c>
      <c r="B10" s="5">
        <v>1</v>
      </c>
      <c r="C10" s="23"/>
      <c r="D10" s="23"/>
      <c r="E10" s="22">
        <v>1</v>
      </c>
    </row>
    <row r="11" spans="1:5" x14ac:dyDescent="0.3">
      <c r="A11" s="21" t="s">
        <v>30</v>
      </c>
      <c r="B11" s="5">
        <v>1</v>
      </c>
      <c r="C11" s="23"/>
      <c r="D11" s="5">
        <v>1</v>
      </c>
      <c r="E11" s="22">
        <v>2</v>
      </c>
    </row>
    <row r="12" spans="1:5" x14ac:dyDescent="0.3">
      <c r="A12" s="21" t="s">
        <v>33</v>
      </c>
      <c r="B12" s="5">
        <v>6</v>
      </c>
      <c r="C12" s="23"/>
      <c r="D12" s="5">
        <v>1</v>
      </c>
      <c r="E12" s="22">
        <v>7</v>
      </c>
    </row>
    <row r="13" spans="1:5" x14ac:dyDescent="0.3">
      <c r="A13" s="21" t="s">
        <v>31</v>
      </c>
      <c r="B13" s="23"/>
      <c r="C13" s="5">
        <v>1</v>
      </c>
      <c r="D13" s="23"/>
      <c r="E13" s="22">
        <v>1</v>
      </c>
    </row>
    <row r="14" spans="1:5" x14ac:dyDescent="0.3">
      <c r="A14" s="21" t="s">
        <v>45</v>
      </c>
      <c r="B14" s="5">
        <v>2</v>
      </c>
      <c r="C14" s="23"/>
      <c r="D14" s="23"/>
      <c r="E14" s="22">
        <v>2</v>
      </c>
    </row>
    <row r="15" spans="1:5" x14ac:dyDescent="0.3">
      <c r="A15" s="21" t="s">
        <v>40</v>
      </c>
      <c r="B15" s="5">
        <v>1</v>
      </c>
      <c r="C15" s="23"/>
      <c r="D15" s="23"/>
      <c r="E15" s="22">
        <v>1</v>
      </c>
    </row>
    <row r="16" spans="1:5" x14ac:dyDescent="0.3">
      <c r="A16" s="21" t="s">
        <v>32</v>
      </c>
      <c r="B16" s="5">
        <v>1</v>
      </c>
      <c r="C16" s="23"/>
      <c r="D16" s="23"/>
      <c r="E16" s="24">
        <v>1</v>
      </c>
    </row>
    <row r="17" spans="1:5" x14ac:dyDescent="0.3">
      <c r="A17" s="21" t="s">
        <v>36</v>
      </c>
      <c r="B17" s="5">
        <v>2</v>
      </c>
      <c r="C17" s="23"/>
      <c r="D17" s="23"/>
      <c r="E17" s="22">
        <v>2</v>
      </c>
    </row>
    <row r="18" spans="1:5" x14ac:dyDescent="0.3">
      <c r="A18" s="32" t="s">
        <v>4</v>
      </c>
      <c r="B18" s="25">
        <f>SUM(B6:B17)</f>
        <v>20</v>
      </c>
      <c r="C18" s="25">
        <f>SUM(C6:C17)</f>
        <v>1</v>
      </c>
      <c r="D18" s="25">
        <f>SUM(D6:D17)</f>
        <v>3</v>
      </c>
      <c r="E18" s="26">
        <f>SUM(Tableau1411[[#This Row],[6ème échelon]:[9ème échelon]])</f>
        <v>24</v>
      </c>
    </row>
    <row r="20" spans="1:5" x14ac:dyDescent="0.3">
      <c r="A20" s="16" t="s">
        <v>53</v>
      </c>
    </row>
    <row r="21" spans="1:5" x14ac:dyDescent="0.3">
      <c r="A21" s="19" t="s">
        <v>29</v>
      </c>
      <c r="B21" s="20" t="s">
        <v>10</v>
      </c>
      <c r="C21" s="20" t="s">
        <v>24</v>
      </c>
      <c r="D21" s="20" t="s">
        <v>25</v>
      </c>
      <c r="E21" s="31" t="s">
        <v>4</v>
      </c>
    </row>
    <row r="22" spans="1:5" x14ac:dyDescent="0.3">
      <c r="A22" s="21" t="s">
        <v>47</v>
      </c>
      <c r="B22" s="10">
        <v>2</v>
      </c>
      <c r="C22" s="23"/>
      <c r="D22" s="23"/>
      <c r="E22" s="22">
        <v>2</v>
      </c>
    </row>
    <row r="23" spans="1:5" x14ac:dyDescent="0.3">
      <c r="A23" s="21" t="s">
        <v>60</v>
      </c>
      <c r="B23" s="5">
        <v>4</v>
      </c>
      <c r="C23" s="23"/>
      <c r="D23" s="5"/>
      <c r="E23" s="22">
        <v>4</v>
      </c>
    </row>
    <row r="24" spans="1:5" x14ac:dyDescent="0.3">
      <c r="A24" s="21" t="s">
        <v>56</v>
      </c>
      <c r="B24" s="5">
        <v>3</v>
      </c>
      <c r="C24" s="23"/>
      <c r="D24" s="23"/>
      <c r="E24" s="24">
        <v>3</v>
      </c>
    </row>
    <row r="25" spans="1:5" x14ac:dyDescent="0.3">
      <c r="A25" s="21" t="s">
        <v>38</v>
      </c>
      <c r="B25" s="5">
        <v>2</v>
      </c>
      <c r="C25" s="23"/>
      <c r="D25" s="5">
        <v>1</v>
      </c>
      <c r="E25" s="22">
        <v>3</v>
      </c>
    </row>
    <row r="26" spans="1:5" x14ac:dyDescent="0.3">
      <c r="A26" s="21" t="s">
        <v>37</v>
      </c>
      <c r="B26" s="5">
        <v>4</v>
      </c>
      <c r="C26" s="5">
        <v>1</v>
      </c>
      <c r="D26" s="23"/>
      <c r="E26" s="22">
        <v>5</v>
      </c>
    </row>
    <row r="27" spans="1:5" x14ac:dyDescent="0.3">
      <c r="A27" s="21" t="s">
        <v>30</v>
      </c>
      <c r="B27" s="5">
        <v>6</v>
      </c>
      <c r="C27" s="23"/>
      <c r="D27" s="5">
        <v>1</v>
      </c>
      <c r="E27" s="22">
        <v>7</v>
      </c>
    </row>
    <row r="28" spans="1:5" x14ac:dyDescent="0.3">
      <c r="A28" s="21" t="s">
        <v>48</v>
      </c>
      <c r="B28" s="5">
        <v>5</v>
      </c>
      <c r="C28" s="23"/>
      <c r="D28" s="5">
        <v>1</v>
      </c>
      <c r="E28" s="22">
        <v>6</v>
      </c>
    </row>
    <row r="29" spans="1:5" x14ac:dyDescent="0.3">
      <c r="A29" s="21" t="s">
        <v>44</v>
      </c>
      <c r="B29" s="23"/>
      <c r="C29" s="5">
        <v>1</v>
      </c>
      <c r="D29" s="23"/>
      <c r="E29" s="22">
        <v>1</v>
      </c>
    </row>
    <row r="30" spans="1:5" x14ac:dyDescent="0.3">
      <c r="A30" s="21" t="s">
        <v>33</v>
      </c>
      <c r="B30" s="5">
        <v>6</v>
      </c>
      <c r="C30" s="5">
        <v>3</v>
      </c>
      <c r="D30" s="23"/>
      <c r="E30" s="22">
        <v>9</v>
      </c>
    </row>
    <row r="31" spans="1:5" x14ac:dyDescent="0.3">
      <c r="A31" s="21" t="s">
        <v>32</v>
      </c>
      <c r="B31" s="5">
        <v>2</v>
      </c>
      <c r="C31" s="23"/>
      <c r="D31" s="23"/>
      <c r="E31" s="22">
        <v>2</v>
      </c>
    </row>
    <row r="32" spans="1:5" x14ac:dyDescent="0.3">
      <c r="A32" s="21" t="s">
        <v>59</v>
      </c>
      <c r="B32" s="5">
        <v>1</v>
      </c>
      <c r="C32" s="23"/>
      <c r="D32" s="23"/>
      <c r="E32" s="22">
        <v>1</v>
      </c>
    </row>
    <row r="33" spans="1:5" x14ac:dyDescent="0.3">
      <c r="A33" s="21" t="s">
        <v>36</v>
      </c>
      <c r="B33" s="5">
        <v>6</v>
      </c>
      <c r="C33" s="23"/>
      <c r="D33" s="23"/>
      <c r="E33" s="22">
        <v>6</v>
      </c>
    </row>
    <row r="34" spans="1:5" x14ac:dyDescent="0.3">
      <c r="A34" s="32" t="s">
        <v>4</v>
      </c>
      <c r="B34" s="25">
        <f>SUM(B22:B33)</f>
        <v>41</v>
      </c>
      <c r="C34" s="25">
        <f>SUM(C22:C33)</f>
        <v>5</v>
      </c>
      <c r="D34" s="25">
        <f>SUM(D22:D33)</f>
        <v>3</v>
      </c>
      <c r="E34" s="26">
        <f>SUM(Tableau113[[#This Row],[6ème échelon]:[9ème échelon]])</f>
        <v>49</v>
      </c>
    </row>
  </sheetData>
  <sheetProtection sheet="1" objects="1" scenarios="1"/>
  <pageMargins left="0.7" right="0.7" top="0.75" bottom="0.75" header="0.3" footer="0.3"/>
  <tableParts count="2">
    <tablePart r:id="rId1"/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84768-2261-4438-892D-4C83EFA21052}">
  <dimension ref="A1:E21"/>
  <sheetViews>
    <sheetView workbookViewId="0"/>
  </sheetViews>
  <sheetFormatPr baseColWidth="10" defaultRowHeight="14.4" x14ac:dyDescent="0.3"/>
  <cols>
    <col min="1" max="1" width="26.109375" customWidth="1"/>
    <col min="2" max="4" width="14.6640625" bestFit="1" customWidth="1"/>
  </cols>
  <sheetData>
    <row r="1" spans="1:5" ht="18" x14ac:dyDescent="0.35">
      <c r="A1" s="1" t="s">
        <v>80</v>
      </c>
    </row>
    <row r="2" spans="1:5" x14ac:dyDescent="0.3">
      <c r="A2" s="2" t="s">
        <v>93</v>
      </c>
    </row>
    <row r="4" spans="1:5" x14ac:dyDescent="0.3">
      <c r="A4" s="16" t="s">
        <v>28</v>
      </c>
    </row>
    <row r="5" spans="1:5" x14ac:dyDescent="0.3">
      <c r="A5" s="19" t="s">
        <v>29</v>
      </c>
      <c r="B5" s="20" t="s">
        <v>10</v>
      </c>
      <c r="C5" s="20" t="s">
        <v>24</v>
      </c>
      <c r="D5" s="20" t="s">
        <v>25</v>
      </c>
      <c r="E5" s="31" t="s">
        <v>4</v>
      </c>
    </row>
    <row r="6" spans="1:5" x14ac:dyDescent="0.3">
      <c r="A6" s="21" t="s">
        <v>33</v>
      </c>
      <c r="B6" s="42">
        <v>2</v>
      </c>
      <c r="C6" s="23"/>
      <c r="D6" s="23"/>
      <c r="E6" s="48">
        <v>2</v>
      </c>
    </row>
    <row r="7" spans="1:5" x14ac:dyDescent="0.3">
      <c r="A7" s="21" t="s">
        <v>47</v>
      </c>
      <c r="B7" s="23"/>
      <c r="C7" s="23"/>
      <c r="D7" s="42">
        <v>1</v>
      </c>
      <c r="E7" s="48">
        <v>1</v>
      </c>
    </row>
    <row r="8" spans="1:5" x14ac:dyDescent="0.3">
      <c r="A8" s="21" t="s">
        <v>30</v>
      </c>
      <c r="B8" s="42">
        <v>1</v>
      </c>
      <c r="C8" s="23"/>
      <c r="D8" s="23"/>
      <c r="E8" s="48">
        <v>1</v>
      </c>
    </row>
    <row r="9" spans="1:5" x14ac:dyDescent="0.3">
      <c r="A9" s="32" t="s">
        <v>4</v>
      </c>
      <c r="B9" s="25">
        <f>SUM(B6:B8)</f>
        <v>3</v>
      </c>
      <c r="C9" s="25">
        <f>SUM(C6:C8)</f>
        <v>0</v>
      </c>
      <c r="D9" s="25">
        <f>SUM(D6:D8)</f>
        <v>1</v>
      </c>
      <c r="E9" s="26">
        <f>SUM(Tableau16[[#This Row],[6ème échelon]:[9ème échelon]])</f>
        <v>4</v>
      </c>
    </row>
    <row r="10" spans="1:5" x14ac:dyDescent="0.3">
      <c r="A10" s="49"/>
      <c r="B10" s="49"/>
      <c r="C10" s="49"/>
      <c r="D10" s="49"/>
      <c r="E10" s="49"/>
    </row>
    <row r="11" spans="1:5" x14ac:dyDescent="0.3">
      <c r="A11" s="16" t="s">
        <v>53</v>
      </c>
    </row>
    <row r="12" spans="1:5" x14ac:dyDescent="0.3">
      <c r="A12" s="19" t="s">
        <v>29</v>
      </c>
      <c r="B12" s="20" t="s">
        <v>10</v>
      </c>
      <c r="C12" s="20" t="s">
        <v>24</v>
      </c>
      <c r="D12" s="20" t="s">
        <v>25</v>
      </c>
      <c r="E12" s="31" t="s">
        <v>4</v>
      </c>
    </row>
    <row r="13" spans="1:5" x14ac:dyDescent="0.3">
      <c r="A13" s="21" t="s">
        <v>33</v>
      </c>
      <c r="B13" s="42">
        <v>3</v>
      </c>
      <c r="C13" s="50"/>
      <c r="D13" s="50"/>
      <c r="E13" s="24">
        <v>3</v>
      </c>
    </row>
    <row r="14" spans="1:5" x14ac:dyDescent="0.3">
      <c r="A14" s="21" t="s">
        <v>37</v>
      </c>
      <c r="B14" s="50"/>
      <c r="C14" s="42">
        <v>1</v>
      </c>
      <c r="D14" s="50"/>
      <c r="E14" s="22">
        <v>1</v>
      </c>
    </row>
    <row r="15" spans="1:5" x14ac:dyDescent="0.3">
      <c r="A15" s="21" t="s">
        <v>62</v>
      </c>
      <c r="B15" s="42">
        <v>1</v>
      </c>
      <c r="C15" s="50"/>
      <c r="D15" s="50"/>
      <c r="E15" s="22">
        <v>1</v>
      </c>
    </row>
    <row r="16" spans="1:5" x14ac:dyDescent="0.3">
      <c r="A16" s="21" t="s">
        <v>60</v>
      </c>
      <c r="B16" s="42">
        <v>1</v>
      </c>
      <c r="C16" s="50"/>
      <c r="D16" s="50"/>
      <c r="E16" s="22">
        <v>1</v>
      </c>
    </row>
    <row r="17" spans="1:5" x14ac:dyDescent="0.3">
      <c r="A17" s="21" t="s">
        <v>48</v>
      </c>
      <c r="B17" s="42">
        <v>1</v>
      </c>
      <c r="C17" s="50"/>
      <c r="D17" s="50"/>
      <c r="E17" s="22">
        <v>1</v>
      </c>
    </row>
    <row r="18" spans="1:5" x14ac:dyDescent="0.3">
      <c r="A18" s="21" t="s">
        <v>56</v>
      </c>
      <c r="B18" s="42">
        <v>1</v>
      </c>
      <c r="C18" s="50"/>
      <c r="D18" s="50"/>
      <c r="E18" s="24">
        <v>1</v>
      </c>
    </row>
    <row r="19" spans="1:5" x14ac:dyDescent="0.3">
      <c r="A19" s="21" t="s">
        <v>47</v>
      </c>
      <c r="B19" s="42">
        <v>1</v>
      </c>
      <c r="C19" s="50"/>
      <c r="D19" s="50"/>
      <c r="E19" s="22">
        <v>1</v>
      </c>
    </row>
    <row r="20" spans="1:5" x14ac:dyDescent="0.3">
      <c r="A20" s="21" t="s">
        <v>43</v>
      </c>
      <c r="B20" s="50"/>
      <c r="C20" s="50"/>
      <c r="D20" s="42">
        <v>1</v>
      </c>
      <c r="E20" s="22">
        <v>1</v>
      </c>
    </row>
    <row r="21" spans="1:5" x14ac:dyDescent="0.3">
      <c r="A21" s="32" t="s">
        <v>4</v>
      </c>
      <c r="B21" s="25">
        <f>SUM(B13:B20)</f>
        <v>8</v>
      </c>
      <c r="C21" s="25">
        <f>SUM(C13:C20)</f>
        <v>1</v>
      </c>
      <c r="D21" s="25">
        <f>SUM(D13:D20)</f>
        <v>1</v>
      </c>
      <c r="E21" s="26">
        <f>SUM(E13:E20)</f>
        <v>10</v>
      </c>
    </row>
  </sheetData>
  <sheetProtection sheet="1" objects="1" scenarios="1"/>
  <pageMargins left="0.7" right="0.7" top="0.75" bottom="0.75" header="0.3" footer="0.3"/>
  <tableParts count="2">
    <tablePart r:id="rId1"/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D5C2E-C4D6-452C-BEC0-B6327D4A4FCA}">
  <dimension ref="A1:E17"/>
  <sheetViews>
    <sheetView workbookViewId="0"/>
  </sheetViews>
  <sheetFormatPr baseColWidth="10" defaultRowHeight="14.4" x14ac:dyDescent="0.3"/>
  <cols>
    <col min="1" max="1" width="20.6640625" customWidth="1"/>
    <col min="2" max="4" width="14.6640625" bestFit="1" customWidth="1"/>
  </cols>
  <sheetData>
    <row r="1" spans="1:5" ht="18" x14ac:dyDescent="0.35">
      <c r="A1" s="1" t="s">
        <v>80</v>
      </c>
    </row>
    <row r="2" spans="1:5" x14ac:dyDescent="0.3">
      <c r="A2" s="2" t="s">
        <v>94</v>
      </c>
    </row>
    <row r="4" spans="1:5" x14ac:dyDescent="0.3">
      <c r="A4" s="16" t="s">
        <v>28</v>
      </c>
    </row>
    <row r="5" spans="1:5" x14ac:dyDescent="0.3">
      <c r="A5" s="19" t="s">
        <v>98</v>
      </c>
      <c r="B5" s="20" t="s">
        <v>10</v>
      </c>
      <c r="C5" s="20" t="s">
        <v>24</v>
      </c>
      <c r="D5" s="20" t="s">
        <v>25</v>
      </c>
      <c r="E5" s="31" t="s">
        <v>4</v>
      </c>
    </row>
    <row r="6" spans="1:5" x14ac:dyDescent="0.3">
      <c r="A6" s="21" t="s">
        <v>66</v>
      </c>
      <c r="B6" s="51">
        <v>3</v>
      </c>
      <c r="C6" s="52"/>
      <c r="D6" s="51">
        <v>1</v>
      </c>
      <c r="E6" s="54">
        <v>4</v>
      </c>
    </row>
    <row r="7" spans="1:5" x14ac:dyDescent="0.3">
      <c r="A7" s="39" t="s">
        <v>4</v>
      </c>
      <c r="B7" s="40">
        <f>SUM(Tableau39[6ème échelon])</f>
        <v>3</v>
      </c>
      <c r="C7" s="53" t="s">
        <v>96</v>
      </c>
      <c r="D7" s="40">
        <f>SUM(Tableau39[9ème échelon])</f>
        <v>1</v>
      </c>
      <c r="E7" s="41">
        <f>SUM(Tableau39[Total])</f>
        <v>4</v>
      </c>
    </row>
    <row r="9" spans="1:5" x14ac:dyDescent="0.3">
      <c r="A9" s="16" t="s">
        <v>53</v>
      </c>
    </row>
    <row r="10" spans="1:5" x14ac:dyDescent="0.3">
      <c r="A10" s="19" t="s">
        <v>98</v>
      </c>
      <c r="B10" s="20" t="s">
        <v>10</v>
      </c>
      <c r="C10" s="20" t="s">
        <v>24</v>
      </c>
      <c r="D10" s="20" t="s">
        <v>25</v>
      </c>
      <c r="E10" s="31" t="s">
        <v>4</v>
      </c>
    </row>
    <row r="11" spans="1:5" x14ac:dyDescent="0.3">
      <c r="A11" s="21" t="s">
        <v>66</v>
      </c>
      <c r="B11" s="42">
        <v>4</v>
      </c>
      <c r="C11" s="23"/>
      <c r="D11" s="23"/>
      <c r="E11" s="22">
        <v>4</v>
      </c>
    </row>
    <row r="12" spans="1:5" x14ac:dyDescent="0.3">
      <c r="A12" s="38" t="s">
        <v>75</v>
      </c>
      <c r="B12" s="42">
        <v>2</v>
      </c>
      <c r="C12" s="23"/>
      <c r="D12" s="23"/>
      <c r="E12" s="22">
        <v>2</v>
      </c>
    </row>
    <row r="13" spans="1:5" x14ac:dyDescent="0.3">
      <c r="A13" s="21" t="s">
        <v>67</v>
      </c>
      <c r="B13" s="23"/>
      <c r="C13" s="23"/>
      <c r="D13" s="42">
        <v>1</v>
      </c>
      <c r="E13" s="22">
        <v>1</v>
      </c>
    </row>
    <row r="14" spans="1:5" x14ac:dyDescent="0.3">
      <c r="A14" s="21" t="s">
        <v>70</v>
      </c>
      <c r="B14" s="23"/>
      <c r="C14" s="42">
        <v>1</v>
      </c>
      <c r="D14" s="23"/>
      <c r="E14" s="22">
        <v>1</v>
      </c>
    </row>
    <row r="15" spans="1:5" x14ac:dyDescent="0.3">
      <c r="A15" s="21" t="s">
        <v>95</v>
      </c>
      <c r="B15" s="42">
        <v>1</v>
      </c>
      <c r="C15" s="23"/>
      <c r="D15" s="23"/>
      <c r="E15" s="22">
        <v>1</v>
      </c>
    </row>
    <row r="16" spans="1:5" x14ac:dyDescent="0.3">
      <c r="A16" s="21" t="s">
        <v>78</v>
      </c>
      <c r="B16" s="42">
        <v>1</v>
      </c>
      <c r="C16" s="23"/>
      <c r="D16" s="23"/>
      <c r="E16" s="22">
        <v>1</v>
      </c>
    </row>
    <row r="17" spans="1:5" x14ac:dyDescent="0.3">
      <c r="A17" s="39" t="s">
        <v>4</v>
      </c>
      <c r="B17" s="40">
        <f>SUM(Tableau311[6ème échelon])</f>
        <v>8</v>
      </c>
      <c r="C17" s="40">
        <f>SUM(Tableau311[8ème échelon])</f>
        <v>1</v>
      </c>
      <c r="D17" s="40">
        <f>SUM(Tableau311[9ème échelon])</f>
        <v>1</v>
      </c>
      <c r="E17" s="41">
        <f>SUM(Tableau311[Total])</f>
        <v>10</v>
      </c>
    </row>
  </sheetData>
  <sheetProtection sheet="1" objects="1" scenarios="1"/>
  <pageMargins left="0.7" right="0.7" top="0.75" bottom="0.75" header="0.3" footer="0.3"/>
  <tableParts count="2">
    <tablePart r:id="rId1"/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1FCB3-70A8-405E-8649-87B32FA677EE}">
  <dimension ref="A1:E49"/>
  <sheetViews>
    <sheetView workbookViewId="0"/>
  </sheetViews>
  <sheetFormatPr baseColWidth="10" defaultRowHeight="14.4" x14ac:dyDescent="0.3"/>
  <cols>
    <col min="1" max="1" width="21.5546875" customWidth="1"/>
    <col min="2" max="2" width="25.6640625" customWidth="1"/>
    <col min="3" max="3" width="24.33203125" bestFit="1" customWidth="1"/>
    <col min="4" max="4" width="22.109375" bestFit="1" customWidth="1"/>
  </cols>
  <sheetData>
    <row r="1" spans="1:4" ht="18" x14ac:dyDescent="0.35">
      <c r="A1" s="1" t="s">
        <v>9</v>
      </c>
      <c r="B1" s="1"/>
    </row>
    <row r="2" spans="1:4" x14ac:dyDescent="0.3">
      <c r="A2" s="2" t="s">
        <v>99</v>
      </c>
      <c r="B2" s="2"/>
    </row>
    <row r="3" spans="1:4" x14ac:dyDescent="0.3">
      <c r="A3" s="2"/>
      <c r="B3" s="2"/>
    </row>
    <row r="4" spans="1:4" x14ac:dyDescent="0.3">
      <c r="A4" s="13" t="s">
        <v>108</v>
      </c>
      <c r="B4" s="2"/>
    </row>
    <row r="5" spans="1:4" x14ac:dyDescent="0.3">
      <c r="A5" s="58" t="s">
        <v>112</v>
      </c>
      <c r="B5" s="2"/>
    </row>
    <row r="6" spans="1:4" x14ac:dyDescent="0.3">
      <c r="A6" s="58" t="s">
        <v>110</v>
      </c>
      <c r="B6" s="2"/>
    </row>
    <row r="7" spans="1:4" x14ac:dyDescent="0.3">
      <c r="A7" s="58" t="s">
        <v>111</v>
      </c>
      <c r="B7" s="2"/>
    </row>
    <row r="9" spans="1:4" x14ac:dyDescent="0.3">
      <c r="A9" s="16" t="s">
        <v>100</v>
      </c>
      <c r="B9" s="16"/>
    </row>
    <row r="10" spans="1:4" x14ac:dyDescent="0.3">
      <c r="A10" s="44"/>
      <c r="B10" s="70" t="s">
        <v>101</v>
      </c>
      <c r="C10" s="70"/>
      <c r="D10" s="44"/>
    </row>
    <row r="11" spans="1:4" x14ac:dyDescent="0.3">
      <c r="A11" s="34" t="s">
        <v>104</v>
      </c>
      <c r="B11" s="55" t="s">
        <v>103</v>
      </c>
      <c r="C11" s="55" t="s">
        <v>102</v>
      </c>
      <c r="D11" s="9" t="s">
        <v>4</v>
      </c>
    </row>
    <row r="12" spans="1:4" x14ac:dyDescent="0.3">
      <c r="A12" s="36" t="s">
        <v>10</v>
      </c>
      <c r="B12" s="59">
        <v>7</v>
      </c>
      <c r="C12" s="59">
        <v>12</v>
      </c>
      <c r="D12" s="57">
        <v>19</v>
      </c>
    </row>
    <row r="13" spans="1:4" x14ac:dyDescent="0.3">
      <c r="A13" s="61" t="s">
        <v>105</v>
      </c>
      <c r="B13" s="63">
        <v>4</v>
      </c>
      <c r="C13" s="63">
        <v>3</v>
      </c>
      <c r="D13" s="64">
        <v>7</v>
      </c>
    </row>
    <row r="14" spans="1:4" x14ac:dyDescent="0.3">
      <c r="A14" s="61" t="s">
        <v>106</v>
      </c>
      <c r="B14" s="63">
        <v>3</v>
      </c>
      <c r="C14" s="63">
        <v>9</v>
      </c>
      <c r="D14" s="64">
        <v>12</v>
      </c>
    </row>
    <row r="15" spans="1:4" x14ac:dyDescent="0.3">
      <c r="A15" s="36" t="s">
        <v>24</v>
      </c>
      <c r="B15" s="59">
        <v>8</v>
      </c>
      <c r="C15" s="59">
        <v>15</v>
      </c>
      <c r="D15" s="57">
        <v>23</v>
      </c>
    </row>
    <row r="16" spans="1:4" x14ac:dyDescent="0.3">
      <c r="A16" s="62" t="s">
        <v>105</v>
      </c>
      <c r="B16" s="63">
        <v>5</v>
      </c>
      <c r="C16" s="63">
        <v>5</v>
      </c>
      <c r="D16" s="64">
        <v>10</v>
      </c>
    </row>
    <row r="17" spans="1:4" x14ac:dyDescent="0.3">
      <c r="A17" s="61" t="s">
        <v>106</v>
      </c>
      <c r="B17" s="63">
        <v>3</v>
      </c>
      <c r="C17" s="63">
        <v>10</v>
      </c>
      <c r="D17" s="64">
        <v>13</v>
      </c>
    </row>
    <row r="18" spans="1:4" x14ac:dyDescent="0.3">
      <c r="A18" s="36" t="s">
        <v>25</v>
      </c>
      <c r="B18" s="59">
        <v>28</v>
      </c>
      <c r="C18" s="59">
        <v>20</v>
      </c>
      <c r="D18" s="57">
        <v>48</v>
      </c>
    </row>
    <row r="19" spans="1:4" x14ac:dyDescent="0.3">
      <c r="A19" s="61" t="s">
        <v>105</v>
      </c>
      <c r="B19" s="63">
        <v>10</v>
      </c>
      <c r="C19" s="63">
        <v>6</v>
      </c>
      <c r="D19" s="64">
        <v>16</v>
      </c>
    </row>
    <row r="20" spans="1:4" x14ac:dyDescent="0.3">
      <c r="A20" s="61" t="s">
        <v>106</v>
      </c>
      <c r="B20" s="63">
        <v>18</v>
      </c>
      <c r="C20" s="63">
        <v>14</v>
      </c>
      <c r="D20" s="64">
        <v>32</v>
      </c>
    </row>
    <row r="21" spans="1:4" x14ac:dyDescent="0.3">
      <c r="A21" s="34" t="s">
        <v>107</v>
      </c>
      <c r="B21" s="57">
        <v>43</v>
      </c>
      <c r="C21" s="57">
        <v>47</v>
      </c>
      <c r="D21" s="57">
        <v>90</v>
      </c>
    </row>
    <row r="23" spans="1:4" x14ac:dyDescent="0.3">
      <c r="A23" s="16" t="s">
        <v>109</v>
      </c>
      <c r="B23" s="16"/>
    </row>
    <row r="24" spans="1:4" x14ac:dyDescent="0.3">
      <c r="B24" s="71" t="s">
        <v>101</v>
      </c>
      <c r="C24" s="71"/>
    </row>
    <row r="25" spans="1:4" x14ac:dyDescent="0.3">
      <c r="A25" s="34" t="s">
        <v>104</v>
      </c>
      <c r="B25" s="55" t="s">
        <v>114</v>
      </c>
      <c r="C25" s="55" t="s">
        <v>113</v>
      </c>
      <c r="D25" s="9" t="s">
        <v>4</v>
      </c>
    </row>
    <row r="26" spans="1:4" x14ac:dyDescent="0.3">
      <c r="A26" s="36" t="s">
        <v>10</v>
      </c>
      <c r="B26" s="59">
        <v>1</v>
      </c>
      <c r="C26" s="59">
        <v>6</v>
      </c>
      <c r="D26" s="57">
        <v>7</v>
      </c>
    </row>
    <row r="27" spans="1:4" x14ac:dyDescent="0.3">
      <c r="A27" s="61" t="s">
        <v>105</v>
      </c>
      <c r="B27" s="65"/>
      <c r="C27" s="63">
        <v>4</v>
      </c>
      <c r="D27" s="64">
        <v>4</v>
      </c>
    </row>
    <row r="28" spans="1:4" x14ac:dyDescent="0.3">
      <c r="A28" s="61" t="s">
        <v>106</v>
      </c>
      <c r="B28" s="63">
        <v>1</v>
      </c>
      <c r="C28" s="63">
        <v>2</v>
      </c>
      <c r="D28" s="64">
        <v>3</v>
      </c>
    </row>
    <row r="29" spans="1:4" x14ac:dyDescent="0.3">
      <c r="A29" s="36" t="s">
        <v>24</v>
      </c>
      <c r="B29" s="59">
        <v>6</v>
      </c>
      <c r="C29" s="59">
        <v>2</v>
      </c>
      <c r="D29" s="57">
        <v>8</v>
      </c>
    </row>
    <row r="30" spans="1:4" x14ac:dyDescent="0.3">
      <c r="A30" s="62" t="s">
        <v>105</v>
      </c>
      <c r="B30" s="63">
        <v>3</v>
      </c>
      <c r="C30" s="63">
        <v>2</v>
      </c>
      <c r="D30" s="64">
        <v>5</v>
      </c>
    </row>
    <row r="31" spans="1:4" x14ac:dyDescent="0.3">
      <c r="A31" s="61" t="s">
        <v>106</v>
      </c>
      <c r="B31" s="63">
        <v>3</v>
      </c>
      <c r="C31" s="65"/>
      <c r="D31" s="64">
        <v>3</v>
      </c>
    </row>
    <row r="32" spans="1:4" x14ac:dyDescent="0.3">
      <c r="A32" s="36" t="s">
        <v>25</v>
      </c>
      <c r="B32" s="59">
        <v>13</v>
      </c>
      <c r="C32" s="59">
        <v>15</v>
      </c>
      <c r="D32" s="57">
        <v>28</v>
      </c>
    </row>
    <row r="33" spans="1:5" x14ac:dyDescent="0.3">
      <c r="A33" s="61" t="s">
        <v>105</v>
      </c>
      <c r="B33" s="63">
        <v>3</v>
      </c>
      <c r="C33" s="63">
        <v>7</v>
      </c>
      <c r="D33" s="64">
        <v>10</v>
      </c>
    </row>
    <row r="34" spans="1:5" x14ac:dyDescent="0.3">
      <c r="A34" s="61" t="s">
        <v>106</v>
      </c>
      <c r="B34" s="63">
        <v>10</v>
      </c>
      <c r="C34" s="63">
        <v>8</v>
      </c>
      <c r="D34" s="64">
        <v>18</v>
      </c>
    </row>
    <row r="35" spans="1:5" x14ac:dyDescent="0.3">
      <c r="A35" s="34" t="s">
        <v>107</v>
      </c>
      <c r="B35" s="57">
        <v>20</v>
      </c>
      <c r="C35" s="57">
        <v>23</v>
      </c>
      <c r="D35" s="57">
        <v>43</v>
      </c>
    </row>
    <row r="37" spans="1:5" x14ac:dyDescent="0.3">
      <c r="A37" s="16" t="s">
        <v>115</v>
      </c>
    </row>
    <row r="38" spans="1:5" x14ac:dyDescent="0.3">
      <c r="B38" s="70" t="s">
        <v>101</v>
      </c>
      <c r="C38" s="70"/>
      <c r="D38" s="70"/>
    </row>
    <row r="39" spans="1:5" x14ac:dyDescent="0.3">
      <c r="A39" s="34" t="s">
        <v>104</v>
      </c>
      <c r="B39" s="55" t="s">
        <v>116</v>
      </c>
      <c r="C39" s="55" t="s">
        <v>117</v>
      </c>
      <c r="D39" s="55" t="s">
        <v>118</v>
      </c>
      <c r="E39" s="9" t="s">
        <v>4</v>
      </c>
    </row>
    <row r="40" spans="1:5" x14ac:dyDescent="0.3">
      <c r="A40" s="36" t="s">
        <v>10</v>
      </c>
      <c r="B40" s="59">
        <v>4</v>
      </c>
      <c r="C40" s="59">
        <v>8</v>
      </c>
      <c r="D40" s="60"/>
      <c r="E40" s="57">
        <v>12</v>
      </c>
    </row>
    <row r="41" spans="1:5" x14ac:dyDescent="0.3">
      <c r="A41" s="61" t="s">
        <v>105</v>
      </c>
      <c r="B41" s="65"/>
      <c r="C41" s="63">
        <v>3</v>
      </c>
      <c r="D41" s="65"/>
      <c r="E41" s="64">
        <v>3</v>
      </c>
    </row>
    <row r="42" spans="1:5" x14ac:dyDescent="0.3">
      <c r="A42" s="61" t="s">
        <v>106</v>
      </c>
      <c r="B42" s="63">
        <v>4</v>
      </c>
      <c r="C42" s="63">
        <v>5</v>
      </c>
      <c r="D42" s="65"/>
      <c r="E42" s="64">
        <v>9</v>
      </c>
    </row>
    <row r="43" spans="1:5" x14ac:dyDescent="0.3">
      <c r="A43" s="36" t="s">
        <v>24</v>
      </c>
      <c r="B43" s="59">
        <v>8</v>
      </c>
      <c r="C43" s="59">
        <v>7</v>
      </c>
      <c r="D43" s="60"/>
      <c r="E43" s="57">
        <v>15</v>
      </c>
    </row>
    <row r="44" spans="1:5" x14ac:dyDescent="0.3">
      <c r="A44" s="62" t="s">
        <v>105</v>
      </c>
      <c r="B44" s="63">
        <v>3</v>
      </c>
      <c r="C44" s="63">
        <v>2</v>
      </c>
      <c r="D44" s="65"/>
      <c r="E44" s="64">
        <v>5</v>
      </c>
    </row>
    <row r="45" spans="1:5" x14ac:dyDescent="0.3">
      <c r="A45" s="61" t="s">
        <v>106</v>
      </c>
      <c r="B45" s="63">
        <v>5</v>
      </c>
      <c r="C45" s="63">
        <v>5</v>
      </c>
      <c r="D45" s="65"/>
      <c r="E45" s="64">
        <v>10</v>
      </c>
    </row>
    <row r="46" spans="1:5" x14ac:dyDescent="0.3">
      <c r="A46" s="36" t="s">
        <v>25</v>
      </c>
      <c r="B46" s="59">
        <v>10</v>
      </c>
      <c r="C46" s="59">
        <v>9</v>
      </c>
      <c r="D46" s="56">
        <v>1</v>
      </c>
      <c r="E46" s="57">
        <v>20</v>
      </c>
    </row>
    <row r="47" spans="1:5" x14ac:dyDescent="0.3">
      <c r="A47" s="61" t="s">
        <v>105</v>
      </c>
      <c r="B47" s="63">
        <v>4</v>
      </c>
      <c r="C47" s="63">
        <v>2</v>
      </c>
      <c r="D47" s="65"/>
      <c r="E47" s="64">
        <v>6</v>
      </c>
    </row>
    <row r="48" spans="1:5" x14ac:dyDescent="0.3">
      <c r="A48" s="61" t="s">
        <v>106</v>
      </c>
      <c r="B48" s="63">
        <v>6</v>
      </c>
      <c r="C48" s="63">
        <v>7</v>
      </c>
      <c r="D48" s="63">
        <v>1</v>
      </c>
      <c r="E48" s="64">
        <v>14</v>
      </c>
    </row>
    <row r="49" spans="1:5" x14ac:dyDescent="0.3">
      <c r="A49" s="34" t="s">
        <v>107</v>
      </c>
      <c r="B49" s="57">
        <v>22</v>
      </c>
      <c r="C49" s="57">
        <v>24</v>
      </c>
      <c r="D49" s="57">
        <v>1</v>
      </c>
      <c r="E49" s="57">
        <v>47</v>
      </c>
    </row>
  </sheetData>
  <sheetProtection sheet="1" objects="1" scenarios="1"/>
  <mergeCells count="3">
    <mergeCell ref="B10:C10"/>
    <mergeCell ref="B24:C24"/>
    <mergeCell ref="B38:D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Données générales selon avis</vt:lpstr>
      <vt:lpstr>Données générales selon disc.</vt:lpstr>
      <vt:lpstr>Données non-vus selon disc.</vt:lpstr>
      <vt:lpstr>Données non vus selon motif</vt:lpstr>
      <vt:lpstr>Données TZR selon avis</vt:lpstr>
      <vt:lpstr>Données TZR selon disc.</vt:lpstr>
      <vt:lpstr>Données TZR non-vus selon disc.</vt:lpstr>
      <vt:lpstr>Données TZR non-vus selon motif</vt:lpstr>
      <vt:lpstr>Recours gracieux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 Poujade</dc:creator>
  <cp:lastModifiedBy>Gwenaël Pouzoulic</cp:lastModifiedBy>
  <dcterms:created xsi:type="dcterms:W3CDTF">2022-01-30T17:24:01Z</dcterms:created>
  <dcterms:modified xsi:type="dcterms:W3CDTF">2022-02-05T08:52:44Z</dcterms:modified>
</cp:coreProperties>
</file>